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420" windowHeight="8250" tabRatio="899" activeTab="3"/>
  </bookViews>
  <sheets>
    <sheet name="Finalidad" sheetId="68" r:id="rId1"/>
    <sheet name="Subrupo de gasto " sheetId="3" r:id="rId2"/>
    <sheet name="Financiamiento" sheetId="66" r:id="rId3"/>
    <sheet name="Institución" sheetId="67" r:id="rId4"/>
    <sheet name="Hoja1" sheetId="69" r:id="rId5"/>
    <sheet name="Hoja2" sheetId="70" r:id="rId6"/>
  </sheets>
  <externalReferences>
    <externalReference r:id="rId7"/>
  </externalReferences>
  <definedNames>
    <definedName name="_Order1" hidden="1">255</definedName>
    <definedName name="_Order2" hidden="1">255</definedName>
    <definedName name="a" localSheetId="0">#REF!</definedName>
    <definedName name="a" localSheetId="3">#REF!</definedName>
    <definedName name="a">#REF!</definedName>
    <definedName name="A_IMPRESIÓN_IM" localSheetId="0">#REF!</definedName>
    <definedName name="A_IMPRESIÓN_IM" localSheetId="3">#REF!</definedName>
    <definedName name="A_IMPRESIÓN_IM">#REF!</definedName>
    <definedName name="_xlnm.Print_Area" localSheetId="1">'Subrupo de gasto '!$A$1:$G$1</definedName>
    <definedName name="Bodoque">'[1]Indic. '!$A$1</definedName>
    <definedName name="C.1" localSheetId="0">#REF!</definedName>
    <definedName name="C.1" localSheetId="3">#REF!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C7" i="66"/>
  <c r="D14" i="67"/>
  <c r="H21" i="68"/>
  <c r="G14" s="1"/>
  <c r="F21"/>
  <c r="E18" s="1"/>
  <c r="D21"/>
  <c r="C14" s="1"/>
  <c r="G17"/>
  <c r="G12"/>
  <c r="E12"/>
  <c r="D59" i="67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C80" s="1"/>
  <c r="B51"/>
  <c r="D50"/>
  <c r="C50"/>
  <c r="B50"/>
  <c r="B79" s="1"/>
  <c r="D49"/>
  <c r="C49"/>
  <c r="B49"/>
  <c r="D48"/>
  <c r="C48"/>
  <c r="B48"/>
  <c r="D47"/>
  <c r="D77" s="1"/>
  <c r="C47"/>
  <c r="C77" s="1"/>
  <c r="B47"/>
  <c r="D46"/>
  <c r="D73" s="1"/>
  <c r="C46"/>
  <c r="C73" s="1"/>
  <c r="B46"/>
  <c r="B73" s="1"/>
  <c r="D45"/>
  <c r="C45"/>
  <c r="C70" s="1"/>
  <c r="B45"/>
  <c r="B70" s="1"/>
  <c r="D44"/>
  <c r="D72" s="1"/>
  <c r="C44"/>
  <c r="C72" s="1"/>
  <c r="B44"/>
  <c r="B86" s="1"/>
  <c r="D43"/>
  <c r="D67" s="1"/>
  <c r="D94" s="1"/>
  <c r="C43"/>
  <c r="C67" s="1"/>
  <c r="C94" s="1"/>
  <c r="B43"/>
  <c r="D42"/>
  <c r="D71" s="1"/>
  <c r="C42"/>
  <c r="C71" s="1"/>
  <c r="B42"/>
  <c r="B71" s="1"/>
  <c r="D41"/>
  <c r="D65" s="1"/>
  <c r="D93" s="1"/>
  <c r="C41"/>
  <c r="C65" s="1"/>
  <c r="C93" s="1"/>
  <c r="B41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C14"/>
  <c r="B14"/>
  <c r="B67"/>
  <c r="B94" s="1"/>
  <c r="D70"/>
  <c r="B72"/>
  <c r="B77"/>
  <c r="D79"/>
  <c r="B81"/>
  <c r="D83"/>
  <c r="B85"/>
  <c r="D87"/>
  <c r="B65"/>
  <c r="B76"/>
  <c r="D78"/>
  <c r="B80"/>
  <c r="B84"/>
  <c r="D86"/>
  <c r="B88"/>
  <c r="Q16" i="66"/>
  <c r="R15"/>
  <c r="R14"/>
  <c r="R13"/>
  <c r="R12"/>
  <c r="D7"/>
  <c r="R11"/>
  <c r="E7"/>
  <c r="R10"/>
  <c r="F7"/>
  <c r="G14" s="1"/>
  <c r="R9"/>
  <c r="B23" i="3"/>
  <c r="E8"/>
  <c r="E7"/>
  <c r="E6"/>
  <c r="B6"/>
  <c r="C6"/>
  <c r="D6"/>
  <c r="B7"/>
  <c r="B10" s="1"/>
  <c r="C7"/>
  <c r="D7"/>
  <c r="B8"/>
  <c r="C8"/>
  <c r="D8"/>
  <c r="C23"/>
  <c r="D23"/>
  <c r="E23"/>
  <c r="F17" s="1"/>
  <c r="B93" i="67"/>
  <c r="C10" i="3"/>
  <c r="G9" i="66" l="1"/>
  <c r="G11"/>
  <c r="G13"/>
  <c r="G15"/>
  <c r="G10"/>
  <c r="G12"/>
  <c r="G11" i="68"/>
  <c r="G8"/>
  <c r="B78" i="67"/>
  <c r="C76"/>
  <c r="C78"/>
  <c r="D76"/>
  <c r="C79"/>
  <c r="D80"/>
  <c r="C81"/>
  <c r="B82"/>
  <c r="D82"/>
  <c r="C83"/>
  <c r="D84"/>
  <c r="C85"/>
  <c r="B87"/>
  <c r="C88"/>
  <c r="D81"/>
  <c r="C82"/>
  <c r="B83"/>
  <c r="C84"/>
  <c r="C86"/>
  <c r="D85"/>
  <c r="C87"/>
  <c r="D88"/>
  <c r="C11" i="68"/>
  <c r="C15"/>
  <c r="C17"/>
  <c r="C8"/>
  <c r="C13"/>
  <c r="C9"/>
  <c r="C10"/>
  <c r="C16"/>
  <c r="C18"/>
  <c r="E14"/>
  <c r="G13"/>
  <c r="G10"/>
  <c r="G15"/>
  <c r="G19"/>
  <c r="G16"/>
  <c r="G9"/>
  <c r="G18"/>
  <c r="D39" i="67"/>
  <c r="I51" s="1"/>
  <c r="E14"/>
  <c r="C12" i="68"/>
  <c r="E11"/>
  <c r="E17"/>
  <c r="E13"/>
  <c r="E8"/>
  <c r="E15"/>
  <c r="E10"/>
  <c r="E16"/>
  <c r="E9"/>
  <c r="C19"/>
  <c r="E19"/>
  <c r="D10" i="3"/>
  <c r="I58" i="67"/>
  <c r="F14" i="3"/>
  <c r="F16"/>
  <c r="F15"/>
  <c r="F18"/>
  <c r="F19"/>
  <c r="F20"/>
  <c r="G20" s="1"/>
  <c r="E10"/>
  <c r="F7" s="1"/>
  <c r="I59" i="67"/>
  <c r="D69"/>
  <c r="D95" s="1"/>
  <c r="D75"/>
  <c r="D96" s="1"/>
  <c r="C69"/>
  <c r="C95" s="1"/>
  <c r="C39"/>
  <c r="H54" s="1"/>
  <c r="C75"/>
  <c r="B69"/>
  <c r="B95" s="1"/>
  <c r="B39"/>
  <c r="G45" s="1"/>
  <c r="B75"/>
  <c r="B63" s="1"/>
  <c r="H46" l="1"/>
  <c r="H50"/>
  <c r="C63"/>
  <c r="G7" i="66"/>
  <c r="I42" i="67"/>
  <c r="I43"/>
  <c r="I55"/>
  <c r="I48"/>
  <c r="I47"/>
  <c r="I54"/>
  <c r="I46"/>
  <c r="I53"/>
  <c r="I57"/>
  <c r="I52"/>
  <c r="I56"/>
  <c r="I45"/>
  <c r="F23" i="3"/>
  <c r="G21" i="68"/>
  <c r="I44" i="67"/>
  <c r="I49"/>
  <c r="I50"/>
  <c r="I41"/>
  <c r="G14" i="3"/>
  <c r="G17"/>
  <c r="C21" i="68"/>
  <c r="H42" i="67"/>
  <c r="E21" i="68"/>
  <c r="H48" i="67"/>
  <c r="H44"/>
  <c r="H59"/>
  <c r="H58"/>
  <c r="F6" i="3"/>
  <c r="F8"/>
  <c r="F10" s="1"/>
  <c r="C96" i="67"/>
  <c r="C92" s="1"/>
  <c r="D63"/>
  <c r="D92"/>
  <c r="H56"/>
  <c r="H52"/>
  <c r="H43"/>
  <c r="H47"/>
  <c r="H51"/>
  <c r="H55"/>
  <c r="H41"/>
  <c r="H45"/>
  <c r="H49"/>
  <c r="H53"/>
  <c r="H57"/>
  <c r="G52"/>
  <c r="G42"/>
  <c r="G56"/>
  <c r="G57"/>
  <c r="G58"/>
  <c r="G46"/>
  <c r="G55"/>
  <c r="G59"/>
  <c r="G43"/>
  <c r="G44"/>
  <c r="G53"/>
  <c r="G50"/>
  <c r="G54"/>
  <c r="G48"/>
  <c r="G49"/>
  <c r="G47"/>
  <c r="G41"/>
  <c r="G51"/>
  <c r="B96"/>
  <c r="B92" s="1"/>
  <c r="G23" i="3" l="1"/>
  <c r="I39" i="67"/>
  <c r="G95"/>
  <c r="G94"/>
  <c r="G93"/>
  <c r="G96"/>
  <c r="H39"/>
  <c r="G39"/>
  <c r="G92" l="1"/>
</calcChain>
</file>

<file path=xl/sharedStrings.xml><?xml version="1.0" encoding="utf-8"?>
<sst xmlns="http://schemas.openxmlformats.org/spreadsheetml/2006/main" count="177" uniqueCount="99">
  <si>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</si>
  <si>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</si>
  <si>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</si>
  <si>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</si>
  <si>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</si>
  <si>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</si>
  <si>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</si>
  <si>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</si>
  <si>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</si>
  <si>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</si>
  <si>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</si>
  <si>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</si>
  <si>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</si>
  <si>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</si>
  <si>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</si>
  <si>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</si>
  <si>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</si>
  <si>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</si>
  <si>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Total: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</si>
  <si>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</si>
  <si>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</si>
  <si>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</si>
  <si>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</si>
  <si>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</si>
  <si>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</si>
  <si>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</si>
  <si>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</si>
  <si>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</si>
  <si>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</si>
  <si>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</si>
  <si>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</si>
  <si>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</si>
  <si>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</si>
  <si>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</si>
  <si>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</si>
  <si>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</si>
  <si>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</si>
  <si>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Finanzas Públicas</t>
  </si>
  <si>
    <t>Secretarías y otras Dependencias del Ejecutivo</t>
  </si>
  <si>
    <t>Orden Público y Seguridad Ciudadana</t>
  </si>
  <si>
    <t>( c )</t>
  </si>
  <si>
    <t>( b )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</si>
  <si>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</si>
  <si>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</si>
  <si>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</si>
  <si>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</si>
  <si>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</si>
  <si>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</si>
  <si>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</si>
  <si>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</si>
  <si>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</si>
  <si>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</si>
  <si>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</si>
  <si>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</si>
  <si>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</si>
  <si>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</si>
  <si>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</si>
  <si>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</si>
  <si>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</si>
  <si>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Recomendado</t>
  </si>
  <si>
    <t>Transferencias Corrientes</t>
  </si>
  <si>
    <t>Asignaciones Presupuestarias Institucionales</t>
  </si>
  <si>
    <t>%</t>
  </si>
  <si>
    <t>Variación</t>
  </si>
  <si>
    <t>(c-b)</t>
  </si>
  <si>
    <t>Gastos en Desarrollo Humano</t>
  </si>
  <si>
    <t xml:space="preserve"> </t>
  </si>
  <si>
    <t>Ok</t>
  </si>
  <si>
    <t>(c-a)</t>
  </si>
  <si>
    <t>( e )</t>
  </si>
  <si>
    <t>Resumen para gráfica</t>
  </si>
  <si>
    <t>Recursos del Tesoro</t>
  </si>
  <si>
    <t>Afectación Específica</t>
  </si>
  <si>
    <t>Recursos Propios</t>
  </si>
  <si>
    <t>Crédito Interno</t>
  </si>
  <si>
    <t>Crédito Externo</t>
  </si>
  <si>
    <t>Donaciones Externas</t>
  </si>
  <si>
    <t>Donaciones Internas</t>
  </si>
  <si>
    <t>ok -ag</t>
  </si>
  <si>
    <t>ok  ag</t>
  </si>
  <si>
    <t>Salud Pública y Asistencia Social</t>
  </si>
  <si>
    <t>ok -sep</t>
  </si>
  <si>
    <t>ok-sep</t>
  </si>
  <si>
    <t>ok-Sep</t>
  </si>
  <si>
    <t xml:space="preserve"> ok-ag</t>
  </si>
  <si>
    <t>PROYECTO Presupuesto ciudadano 2022, por Fuente Agregada de Financiamiento</t>
  </si>
  <si>
    <t>PROYECTO Presupuesto ciudadano 2022 por Finalidad</t>
  </si>
  <si>
    <t xml:space="preserve">PROYECTO Presupuesto 2022 ciudadano, por Tipo y Subgrupo de Gasto </t>
  </si>
  <si>
    <t>PROYECTO  Presupuesto Ciudadano 2022 por Institución</t>
  </si>
  <si>
    <t>Recomendado 2022 en %</t>
  </si>
  <si>
    <t>Recomendado 2022</t>
  </si>
  <si>
    <t>Vigente 2021 en %</t>
  </si>
  <si>
    <t>Vigente 2021</t>
  </si>
  <si>
    <t>Aprobado 2021 en %</t>
  </si>
  <si>
    <t>Aprobado 2021</t>
  </si>
  <si>
    <t>Ag-2021</t>
  </si>
  <si>
    <t>2022  -  %</t>
  </si>
  <si>
    <t>Presupuesto 2021 y Proyecto 2022</t>
  </si>
  <si>
    <t>Fuente: Ministerio de Finanzas Públicas. SICOIN.                                                                                                                     Nota: Pueden existir diferencias por redondeo.</t>
  </si>
</sst>
</file>

<file path=xl/styles.xml><?xml version="1.0" encoding="utf-8"?>
<styleSheet xmlns="http://schemas.openxmlformats.org/spreadsheetml/2006/main">
  <numFmts count="8">
    <numFmt numFmtId="164" formatCode="_([$€-2]* #,##0.00_);_([$€-2]* \(#,##0.00\);_([$€-2]* &quot;-&quot;??_)"/>
    <numFmt numFmtId="165" formatCode="0.0%"/>
    <numFmt numFmtId="166" formatCode="_(* #,##0.0_);_(* \(#,##0.0\);_(* &quot;-&quot;??_);_(@_)"/>
    <numFmt numFmtId="167" formatCode="#,##0.0"/>
    <numFmt numFmtId="168" formatCode="0.0"/>
    <numFmt numFmtId="169" formatCode="&quot;Q&quot;#,##0.0"/>
    <numFmt numFmtId="170" formatCode="&quot;Q&quot;#,##0.00"/>
    <numFmt numFmtId="171" formatCode="0.000%"/>
  </numFmts>
  <fonts count="27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u val="double"/>
      <sz val="10"/>
      <name val="Arial"/>
      <family val="2"/>
    </font>
    <font>
      <b/>
      <sz val="12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top"/>
    </xf>
    <xf numFmtId="164" fontId="3" fillId="0" borderId="0" applyFont="0" applyFill="0" applyBorder="0" applyAlignment="0" applyProtection="0"/>
    <xf numFmtId="0" fontId="6" fillId="0" borderId="0"/>
    <xf numFmtId="0" fontId="10" fillId="0" borderId="0"/>
    <xf numFmtId="0" fontId="1" fillId="0" borderId="0"/>
    <xf numFmtId="0" fontId="2" fillId="0" borderId="0">
      <alignment vertical="top"/>
    </xf>
    <xf numFmtId="9" fontId="10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6" applyFont="1" applyAlignment="1"/>
    <xf numFmtId="167" fontId="4" fillId="0" borderId="0" xfId="6" applyNumberFormat="1" applyFont="1" applyAlignment="1"/>
    <xf numFmtId="0" fontId="12" fillId="0" borderId="0" xfId="6" applyFont="1" applyAlignment="1"/>
    <xf numFmtId="0" fontId="13" fillId="0" borderId="0" xfId="6" applyFont="1" applyAlignment="1">
      <alignment horizontal="center"/>
    </xf>
    <xf numFmtId="0" fontId="13" fillId="3" borderId="0" xfId="6" applyFont="1" applyFill="1" applyAlignment="1">
      <alignment horizontal="center"/>
    </xf>
    <xf numFmtId="167" fontId="12" fillId="0" borderId="0" xfId="6" applyNumberFormat="1" applyFont="1" applyAlignment="1"/>
    <xf numFmtId="0" fontId="12" fillId="0" borderId="0" xfId="6" applyFont="1" applyBorder="1" applyAlignment="1"/>
    <xf numFmtId="0" fontId="13" fillId="4" borderId="0" xfId="6" applyFont="1" applyFill="1" applyAlignment="1">
      <alignment horizontal="center"/>
    </xf>
    <xf numFmtId="167" fontId="14" fillId="0" borderId="0" xfId="6" applyNumberFormat="1" applyFont="1" applyAlignment="1"/>
    <xf numFmtId="0" fontId="12" fillId="0" borderId="0" xfId="0" applyFont="1"/>
    <xf numFmtId="0" fontId="13" fillId="0" borderId="0" xfId="0" applyFont="1"/>
    <xf numFmtId="167" fontId="12" fillId="0" borderId="0" xfId="0" applyNumberFormat="1" applyFont="1"/>
    <xf numFmtId="0" fontId="13" fillId="5" borderId="0" xfId="0" applyFont="1" applyFill="1" applyAlignment="1">
      <alignment horizontal="center" vertical="justify"/>
    </xf>
    <xf numFmtId="167" fontId="13" fillId="3" borderId="0" xfId="0" applyNumberFormat="1" applyFont="1" applyFill="1" applyAlignment="1">
      <alignment horizontal="center" vertical="justify"/>
    </xf>
    <xf numFmtId="165" fontId="12" fillId="0" borderId="0" xfId="0" applyNumberFormat="1" applyFont="1"/>
    <xf numFmtId="0" fontId="13" fillId="0" borderId="0" xfId="0" applyFont="1" applyAlignment="1">
      <alignment horizontal="center"/>
    </xf>
    <xf numFmtId="165" fontId="13" fillId="6" borderId="0" xfId="0" applyNumberFormat="1" applyFont="1" applyFill="1" applyAlignment="1">
      <alignment horizontal="right"/>
    </xf>
    <xf numFmtId="167" fontId="13" fillId="6" borderId="0" xfId="0" applyNumberFormat="1" applyFont="1" applyFill="1"/>
    <xf numFmtId="165" fontId="13" fillId="6" borderId="0" xfId="0" applyNumberFormat="1" applyFont="1" applyFill="1"/>
    <xf numFmtId="49" fontId="13" fillId="5" borderId="0" xfId="0" applyNumberFormat="1" applyFont="1" applyFill="1" applyAlignment="1">
      <alignment horizontal="center" wrapText="1"/>
    </xf>
    <xf numFmtId="167" fontId="13" fillId="3" borderId="0" xfId="0" applyNumberFormat="1" applyFont="1" applyFill="1" applyAlignment="1">
      <alignment horizontal="center" vertical="top" wrapText="1"/>
    </xf>
    <xf numFmtId="167" fontId="13" fillId="7" borderId="0" xfId="0" applyNumberFormat="1" applyFont="1" applyFill="1" applyAlignment="1">
      <alignment horizontal="center" vertical="justify"/>
    </xf>
    <xf numFmtId="0" fontId="15" fillId="2" borderId="1" xfId="6" applyFont="1" applyFill="1" applyBorder="1" applyAlignment="1">
      <alignment horizontal="center" vertical="center"/>
    </xf>
    <xf numFmtId="167" fontId="15" fillId="2" borderId="1" xfId="6" applyNumberFormat="1" applyFont="1" applyFill="1" applyBorder="1" applyAlignment="1">
      <alignment vertical="center"/>
    </xf>
    <xf numFmtId="167" fontId="15" fillId="8" borderId="1" xfId="6" applyNumberFormat="1" applyFont="1" applyFill="1" applyBorder="1" applyAlignment="1">
      <alignment vertical="center"/>
    </xf>
    <xf numFmtId="0" fontId="15" fillId="0" borderId="1" xfId="6" applyFont="1" applyFill="1" applyBorder="1" applyAlignment="1">
      <alignment horizontal="left" vertical="center" indent="1"/>
    </xf>
    <xf numFmtId="167" fontId="15" fillId="0" borderId="1" xfId="6" applyNumberFormat="1" applyFont="1" applyFill="1" applyBorder="1" applyAlignment="1">
      <alignment vertical="center"/>
    </xf>
    <xf numFmtId="0" fontId="15" fillId="0" borderId="2" xfId="6" applyFont="1" applyFill="1" applyBorder="1" applyAlignment="1">
      <alignment horizontal="left" vertical="center" indent="1"/>
    </xf>
    <xf numFmtId="167" fontId="15" fillId="0" borderId="2" xfId="6" applyNumberFormat="1" applyFont="1" applyFill="1" applyBorder="1" applyAlignment="1">
      <alignment vertical="center"/>
    </xf>
    <xf numFmtId="0" fontId="15" fillId="9" borderId="1" xfId="6" applyFont="1" applyFill="1" applyBorder="1" applyAlignment="1">
      <alignment horizontal="left" vertical="center" indent="1"/>
    </xf>
    <xf numFmtId="0" fontId="15" fillId="10" borderId="1" xfId="6" applyFont="1" applyFill="1" applyBorder="1" applyAlignment="1">
      <alignment horizontal="left" vertical="center" indent="1"/>
    </xf>
    <xf numFmtId="0" fontId="15" fillId="0" borderId="0" xfId="6" applyFont="1" applyFill="1" applyBorder="1" applyAlignment="1">
      <alignment horizontal="left" vertical="center" indent="1"/>
    </xf>
    <xf numFmtId="0" fontId="15" fillId="7" borderId="0" xfId="6" applyFont="1" applyFill="1" applyBorder="1" applyAlignment="1">
      <alignment horizontal="left" vertical="center" indent="1"/>
    </xf>
    <xf numFmtId="0" fontId="15" fillId="0" borderId="0" xfId="6" applyFont="1" applyAlignment="1"/>
    <xf numFmtId="167" fontId="15" fillId="0" borderId="0" xfId="6" applyNumberFormat="1" applyFont="1" applyFill="1" applyBorder="1" applyAlignment="1">
      <alignment vertical="center"/>
    </xf>
    <xf numFmtId="0" fontId="15" fillId="3" borderId="0" xfId="6" applyFont="1" applyFill="1" applyBorder="1" applyAlignment="1">
      <alignment horizontal="left" vertical="center" indent="1"/>
    </xf>
    <xf numFmtId="0" fontId="15" fillId="10" borderId="1" xfId="6" applyFont="1" applyFill="1" applyBorder="1" applyAlignment="1">
      <alignment horizontal="left" vertical="center"/>
    </xf>
    <xf numFmtId="0" fontId="15" fillId="9" borderId="1" xfId="6" applyFont="1" applyFill="1" applyBorder="1" applyAlignment="1">
      <alignment horizontal="left" vertical="center"/>
    </xf>
    <xf numFmtId="0" fontId="15" fillId="7" borderId="0" xfId="6" applyFont="1" applyFill="1" applyBorder="1" applyAlignment="1">
      <alignment horizontal="left" vertical="center"/>
    </xf>
    <xf numFmtId="0" fontId="4" fillId="0" borderId="0" xfId="6" applyFont="1" applyFill="1" applyAlignment="1"/>
    <xf numFmtId="167" fontId="16" fillId="9" borderId="3" xfId="6" applyNumberFormat="1" applyFont="1" applyFill="1" applyBorder="1" applyAlignment="1">
      <alignment vertical="center"/>
    </xf>
    <xf numFmtId="167" fontId="16" fillId="10" borderId="3" xfId="6" applyNumberFormat="1" applyFont="1" applyFill="1" applyBorder="1" applyAlignment="1">
      <alignment vertical="center"/>
    </xf>
    <xf numFmtId="167" fontId="15" fillId="0" borderId="3" xfId="6" applyNumberFormat="1" applyFont="1" applyFill="1" applyBorder="1" applyAlignment="1">
      <alignment vertical="center"/>
    </xf>
    <xf numFmtId="167" fontId="15" fillId="0" borderId="4" xfId="6" applyNumberFormat="1" applyFont="1" applyFill="1" applyBorder="1" applyAlignment="1">
      <alignment vertical="center"/>
    </xf>
    <xf numFmtId="169" fontId="16" fillId="9" borderId="3" xfId="6" applyNumberFormat="1" applyFont="1" applyFill="1" applyBorder="1" applyAlignment="1">
      <alignment vertical="center"/>
    </xf>
    <xf numFmtId="169" fontId="16" fillId="10" borderId="3" xfId="6" applyNumberFormat="1" applyFont="1" applyFill="1" applyBorder="1" applyAlignment="1">
      <alignment vertical="center"/>
    </xf>
    <xf numFmtId="169" fontId="12" fillId="0" borderId="0" xfId="6" applyNumberFormat="1" applyFont="1" applyAlignment="1"/>
    <xf numFmtId="0" fontId="16" fillId="3" borderId="0" xfId="6" applyFont="1" applyFill="1" applyBorder="1" applyAlignment="1">
      <alignment horizontal="left" vertical="center" indent="1"/>
    </xf>
    <xf numFmtId="0" fontId="5" fillId="0" borderId="0" xfId="0" applyFont="1" applyFill="1"/>
    <xf numFmtId="0" fontId="12" fillId="0" borderId="0" xfId="6" applyFont="1" applyFill="1" applyAlignment="1"/>
    <xf numFmtId="167" fontId="12" fillId="0" borderId="0" xfId="6" applyNumberFormat="1" applyFont="1" applyFill="1" applyAlignment="1"/>
    <xf numFmtId="0" fontId="5" fillId="8" borderId="0" xfId="0" applyFont="1" applyFill="1"/>
    <xf numFmtId="0" fontId="12" fillId="8" borderId="0" xfId="0" applyFont="1" applyFill="1"/>
    <xf numFmtId="167" fontId="15" fillId="2" borderId="5" xfId="6" applyNumberFormat="1" applyFont="1" applyFill="1" applyBorder="1" applyAlignment="1">
      <alignment horizontal="center" vertical="center"/>
    </xf>
    <xf numFmtId="0" fontId="15" fillId="2" borderId="5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167" fontId="15" fillId="2" borderId="6" xfId="6" applyNumberFormat="1" applyFont="1" applyFill="1" applyBorder="1" applyAlignment="1">
      <alignment vertical="center"/>
    </xf>
    <xf numFmtId="167" fontId="15" fillId="8" borderId="6" xfId="6" applyNumberFormat="1" applyFont="1" applyFill="1" applyBorder="1" applyAlignment="1">
      <alignment vertical="center"/>
    </xf>
    <xf numFmtId="0" fontId="13" fillId="3" borderId="0" xfId="6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6" applyFont="1" applyAlignment="1"/>
    <xf numFmtId="17" fontId="13" fillId="4" borderId="0" xfId="6" applyNumberFormat="1" applyFont="1" applyFill="1" applyAlignment="1">
      <alignment horizontal="center"/>
    </xf>
    <xf numFmtId="167" fontId="19" fillId="0" borderId="3" xfId="6" applyNumberFormat="1" applyFont="1" applyFill="1" applyBorder="1" applyAlignment="1">
      <alignment horizontal="right" vertical="center"/>
    </xf>
    <xf numFmtId="167" fontId="19" fillId="0" borderId="0" xfId="6" applyNumberFormat="1" applyFont="1" applyFill="1" applyBorder="1" applyAlignment="1">
      <alignment horizontal="right" vertical="center"/>
    </xf>
    <xf numFmtId="167" fontId="15" fillId="0" borderId="7" xfId="6" applyNumberFormat="1" applyFont="1" applyFill="1" applyBorder="1" applyAlignment="1">
      <alignment vertical="center"/>
    </xf>
    <xf numFmtId="0" fontId="7" fillId="0" borderId="0" xfId="6" applyFont="1" applyFill="1" applyAlignment="1"/>
    <xf numFmtId="167" fontId="15" fillId="2" borderId="8" xfId="6" applyNumberFormat="1" applyFont="1" applyFill="1" applyBorder="1" applyAlignment="1">
      <alignment vertical="center"/>
    </xf>
    <xf numFmtId="0" fontId="15" fillId="0" borderId="9" xfId="6" applyFont="1" applyBorder="1" applyAlignment="1"/>
    <xf numFmtId="167" fontId="15" fillId="8" borderId="9" xfId="6" applyNumberFormat="1" applyFont="1" applyFill="1" applyBorder="1" applyAlignment="1">
      <alignment vertical="center"/>
    </xf>
    <xf numFmtId="0" fontId="12" fillId="0" borderId="0" xfId="0" applyFont="1" applyFill="1"/>
    <xf numFmtId="167" fontId="13" fillId="0" borderId="0" xfId="0" applyNumberFormat="1" applyFont="1" applyFill="1"/>
    <xf numFmtId="170" fontId="12" fillId="0" borderId="0" xfId="6" applyNumberFormat="1" applyFont="1" applyAlignment="1"/>
    <xf numFmtId="170" fontId="5" fillId="11" borderId="0" xfId="6" applyNumberFormat="1" applyFont="1" applyFill="1" applyAlignment="1">
      <alignment horizontal="right"/>
    </xf>
    <xf numFmtId="167" fontId="15" fillId="0" borderId="6" xfId="6" applyNumberFormat="1" applyFont="1" applyFill="1" applyBorder="1" applyAlignment="1">
      <alignment vertical="center"/>
    </xf>
    <xf numFmtId="169" fontId="14" fillId="0" borderId="0" xfId="6" applyNumberFormat="1" applyFont="1" applyAlignment="1"/>
    <xf numFmtId="169" fontId="20" fillId="12" borderId="0" xfId="6" applyNumberFormat="1" applyFont="1" applyFill="1" applyAlignment="1"/>
    <xf numFmtId="169" fontId="4" fillId="0" borderId="0" xfId="6" applyNumberFormat="1" applyFont="1" applyAlignment="1"/>
    <xf numFmtId="169" fontId="5" fillId="5" borderId="0" xfId="6" applyNumberFormat="1" applyFont="1" applyFill="1" applyAlignment="1">
      <alignment horizontal="center" vertical="justify"/>
    </xf>
    <xf numFmtId="169" fontId="13" fillId="4" borderId="0" xfId="6" applyNumberFormat="1" applyFont="1" applyFill="1" applyAlignment="1">
      <alignment horizontal="center"/>
    </xf>
    <xf numFmtId="169" fontId="13" fillId="3" borderId="0" xfId="6" applyNumberFormat="1" applyFont="1" applyFill="1" applyAlignment="1">
      <alignment horizontal="center"/>
    </xf>
    <xf numFmtId="169" fontId="4" fillId="0" borderId="0" xfId="6" applyNumberFormat="1" applyFont="1" applyFill="1" applyAlignment="1">
      <alignment horizontal="right"/>
    </xf>
    <xf numFmtId="169" fontId="4" fillId="0" borderId="0" xfId="6" applyNumberFormat="1" applyFont="1" applyAlignment="1">
      <alignment horizontal="right"/>
    </xf>
    <xf numFmtId="169" fontId="4" fillId="0" borderId="10" xfId="6" applyNumberFormat="1" applyFont="1" applyBorder="1" applyAlignment="1">
      <alignment horizontal="right"/>
    </xf>
    <xf numFmtId="165" fontId="12" fillId="0" borderId="0" xfId="6" applyNumberFormat="1" applyFont="1" applyAlignment="1"/>
    <xf numFmtId="9" fontId="13" fillId="3" borderId="0" xfId="6" applyNumberFormat="1" applyFont="1" applyFill="1" applyAlignment="1">
      <alignment horizontal="center"/>
    </xf>
    <xf numFmtId="165" fontId="14" fillId="0" borderId="0" xfId="6" applyNumberFormat="1" applyFont="1" applyAlignment="1"/>
    <xf numFmtId="165" fontId="20" fillId="0" borderId="0" xfId="6" applyNumberFormat="1" applyFont="1" applyAlignment="1"/>
    <xf numFmtId="165" fontId="4" fillId="0" borderId="0" xfId="6" applyNumberFormat="1" applyFont="1" applyAlignment="1"/>
    <xf numFmtId="165" fontId="8" fillId="0" borderId="0" xfId="6" applyNumberFormat="1" applyFont="1" applyAlignment="1"/>
    <xf numFmtId="165" fontId="9" fillId="0" borderId="0" xfId="6" applyNumberFormat="1" applyFont="1" applyAlignment="1"/>
    <xf numFmtId="0" fontId="4" fillId="0" borderId="0" xfId="6" applyFont="1" applyAlignment="1">
      <alignment horizontal="left"/>
    </xf>
    <xf numFmtId="0" fontId="5" fillId="5" borderId="0" xfId="6" applyNumberFormat="1" applyFont="1" applyFill="1" applyAlignment="1">
      <alignment horizontal="center" vertical="justify"/>
    </xf>
    <xf numFmtId="0" fontId="13" fillId="4" borderId="0" xfId="6" applyNumberFormat="1" applyFont="1" applyFill="1" applyAlignment="1">
      <alignment horizontal="center"/>
    </xf>
    <xf numFmtId="0" fontId="13" fillId="3" borderId="0" xfId="6" applyNumberFormat="1" applyFont="1" applyFill="1" applyAlignment="1">
      <alignment horizontal="center"/>
    </xf>
    <xf numFmtId="169" fontId="12" fillId="13" borderId="0" xfId="6" applyNumberFormat="1" applyFont="1" applyFill="1" applyAlignment="1"/>
    <xf numFmtId="169" fontId="14" fillId="13" borderId="0" xfId="6" applyNumberFormat="1" applyFont="1" applyFill="1" applyAlignment="1"/>
    <xf numFmtId="167" fontId="11" fillId="0" borderId="0" xfId="0" applyNumberFormat="1" applyFont="1"/>
    <xf numFmtId="169" fontId="11" fillId="0" borderId="0" xfId="6" applyNumberFormat="1" applyFont="1" applyAlignment="1"/>
    <xf numFmtId="0" fontId="11" fillId="13" borderId="0" xfId="6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6" applyFont="1" applyAlignment="1">
      <alignment horizontal="right"/>
    </xf>
    <xf numFmtId="0" fontId="11" fillId="0" borderId="0" xfId="0" applyFont="1" applyFill="1" applyAlignment="1">
      <alignment horizontal="center"/>
    </xf>
    <xf numFmtId="0" fontId="16" fillId="2" borderId="5" xfId="6" applyFont="1" applyFill="1" applyBorder="1" applyAlignment="1">
      <alignment horizontal="left" vertical="center" indent="1"/>
    </xf>
    <xf numFmtId="0" fontId="16" fillId="8" borderId="5" xfId="6" applyFont="1" applyFill="1" applyBorder="1" applyAlignment="1">
      <alignment horizontal="left" vertical="center" indent="1"/>
    </xf>
    <xf numFmtId="3" fontId="4" fillId="0" borderId="0" xfId="6" applyNumberFormat="1" applyFont="1" applyAlignment="1"/>
    <xf numFmtId="4" fontId="4" fillId="0" borderId="0" xfId="6" applyNumberFormat="1" applyFont="1" applyAlignment="1"/>
    <xf numFmtId="168" fontId="4" fillId="0" borderId="0" xfId="6" applyNumberFormat="1" applyFont="1" applyAlignment="1"/>
    <xf numFmtId="169" fontId="12" fillId="13" borderId="10" xfId="6" applyNumberFormat="1" applyFont="1" applyFill="1" applyBorder="1" applyAlignment="1"/>
    <xf numFmtId="0" fontId="4" fillId="0" borderId="0" xfId="6" applyFont="1" applyFill="1" applyAlignment="1">
      <alignment horizontal="center"/>
    </xf>
    <xf numFmtId="0" fontId="22" fillId="13" borderId="0" xfId="6" applyFont="1" applyFill="1" applyAlignment="1">
      <alignment horizontal="right"/>
    </xf>
    <xf numFmtId="0" fontId="5" fillId="3" borderId="0" xfId="6" applyFont="1" applyFill="1" applyAlignment="1">
      <alignment horizontal="center"/>
    </xf>
    <xf numFmtId="169" fontId="20" fillId="14" borderId="0" xfId="6" applyNumberFormat="1" applyFont="1" applyFill="1" applyAlignment="1"/>
    <xf numFmtId="167" fontId="20" fillId="0" borderId="0" xfId="6" applyNumberFormat="1" applyFont="1" applyFill="1" applyAlignment="1"/>
    <xf numFmtId="165" fontId="4" fillId="0" borderId="0" xfId="7" applyNumberFormat="1" applyFont="1" applyAlignment="1"/>
    <xf numFmtId="0" fontId="5" fillId="0" borderId="0" xfId="4" applyFont="1" applyFill="1"/>
    <xf numFmtId="0" fontId="1" fillId="0" borderId="0" xfId="5"/>
    <xf numFmtId="0" fontId="1" fillId="0" borderId="0" xfId="6" applyFont="1" applyFill="1" applyAlignment="1"/>
    <xf numFmtId="0" fontId="1" fillId="0" borderId="0" xfId="5" applyFont="1"/>
    <xf numFmtId="167" fontId="1" fillId="0" borderId="0" xfId="5" applyNumberFormat="1" applyFill="1"/>
    <xf numFmtId="0" fontId="1" fillId="0" borderId="0" xfId="5" applyFill="1" applyBorder="1"/>
    <xf numFmtId="0" fontId="1" fillId="0" borderId="0" xfId="5" applyBorder="1"/>
    <xf numFmtId="0" fontId="15" fillId="0" borderId="0" xfId="5" applyFont="1"/>
    <xf numFmtId="0" fontId="21" fillId="0" borderId="0" xfId="5" applyFont="1" applyAlignment="1">
      <alignment horizontal="right"/>
    </xf>
    <xf numFmtId="167" fontId="24" fillId="0" borderId="0" xfId="5" applyNumberFormat="1" applyFont="1" applyFill="1"/>
    <xf numFmtId="0" fontId="1" fillId="0" borderId="0" xfId="5" applyFont="1" applyAlignment="1">
      <alignment horizontal="center"/>
    </xf>
    <xf numFmtId="0" fontId="13" fillId="15" borderId="0" xfId="5" applyFont="1" applyFill="1" applyAlignment="1">
      <alignment horizontal="center"/>
    </xf>
    <xf numFmtId="0" fontId="13" fillId="16" borderId="0" xfId="5" applyFont="1" applyFill="1" applyAlignment="1">
      <alignment horizontal="center"/>
    </xf>
    <xf numFmtId="0" fontId="16" fillId="7" borderId="0" xfId="5" applyFont="1" applyFill="1" applyAlignment="1">
      <alignment horizontal="right"/>
    </xf>
    <xf numFmtId="167" fontId="16" fillId="7" borderId="0" xfId="5" applyNumberFormat="1" applyFont="1" applyFill="1"/>
    <xf numFmtId="165" fontId="5" fillId="7" borderId="0" xfId="5" applyNumberFormat="1" applyFont="1" applyFill="1"/>
    <xf numFmtId="165" fontId="1" fillId="0" borderId="0" xfId="5" applyNumberFormat="1"/>
    <xf numFmtId="0" fontId="16" fillId="17" borderId="0" xfId="5" applyFont="1" applyFill="1" applyAlignment="1">
      <alignment horizontal="right"/>
    </xf>
    <xf numFmtId="167" fontId="16" fillId="17" borderId="0" xfId="5" applyNumberFormat="1" applyFont="1" applyFill="1"/>
    <xf numFmtId="0" fontId="16" fillId="0" borderId="0" xfId="5" applyFont="1"/>
    <xf numFmtId="0" fontId="15" fillId="18" borderId="0" xfId="5" applyFont="1" applyFill="1"/>
    <xf numFmtId="167" fontId="16" fillId="18" borderId="0" xfId="5" applyNumberFormat="1" applyFont="1" applyFill="1"/>
    <xf numFmtId="0" fontId="15" fillId="3" borderId="0" xfId="5" applyFont="1" applyFill="1"/>
    <xf numFmtId="0" fontId="16" fillId="19" borderId="0" xfId="5" applyFont="1" applyFill="1" applyAlignment="1">
      <alignment horizontal="right"/>
    </xf>
    <xf numFmtId="167" fontId="16" fillId="19" borderId="0" xfId="5" applyNumberFormat="1" applyFont="1" applyFill="1"/>
    <xf numFmtId="165" fontId="9" fillId="0" borderId="0" xfId="5" applyNumberFormat="1" applyFont="1"/>
    <xf numFmtId="169" fontId="16" fillId="18" borderId="0" xfId="5" applyNumberFormat="1" applyFont="1" applyFill="1"/>
    <xf numFmtId="169" fontId="16" fillId="7" borderId="0" xfId="5" applyNumberFormat="1" applyFont="1" applyFill="1"/>
    <xf numFmtId="167" fontId="21" fillId="8" borderId="0" xfId="6" applyNumberFormat="1" applyFont="1" applyFill="1" applyBorder="1" applyAlignment="1">
      <alignment vertical="center"/>
    </xf>
    <xf numFmtId="4" fontId="0" fillId="0" borderId="0" xfId="0" applyNumberFormat="1"/>
    <xf numFmtId="168" fontId="0" fillId="0" borderId="0" xfId="0" applyNumberFormat="1"/>
    <xf numFmtId="169" fontId="5" fillId="11" borderId="0" xfId="6" applyNumberFormat="1" applyFont="1" applyFill="1" applyAlignment="1">
      <alignment horizontal="right"/>
    </xf>
    <xf numFmtId="169" fontId="23" fillId="0" borderId="0" xfId="6" applyNumberFormat="1" applyFont="1" applyAlignment="1">
      <alignment horizontal="right"/>
    </xf>
    <xf numFmtId="167" fontId="21" fillId="0" borderId="1" xfId="6" applyNumberFormat="1" applyFont="1" applyFill="1" applyBorder="1" applyAlignment="1">
      <alignment horizontal="right" vertical="center"/>
    </xf>
    <xf numFmtId="167" fontId="1" fillId="0" borderId="0" xfId="5" applyNumberFormat="1"/>
    <xf numFmtId="0" fontId="16" fillId="6" borderId="5" xfId="6" applyFont="1" applyFill="1" applyBorder="1" applyAlignment="1">
      <alignment horizontal="center" vertical="center"/>
    </xf>
    <xf numFmtId="167" fontId="19" fillId="6" borderId="1" xfId="6" applyNumberFormat="1" applyFont="1" applyFill="1" applyBorder="1" applyAlignment="1">
      <alignment horizontal="right" vertical="center"/>
    </xf>
    <xf numFmtId="167" fontId="19" fillId="6" borderId="8" xfId="6" applyNumberFormat="1" applyFont="1" applyFill="1" applyBorder="1" applyAlignment="1">
      <alignment horizontal="right" vertical="center"/>
    </xf>
    <xf numFmtId="167" fontId="19" fillId="6" borderId="6" xfId="6" applyNumberFormat="1" applyFont="1" applyFill="1" applyBorder="1" applyAlignment="1">
      <alignment horizontal="right" vertical="center"/>
    </xf>
    <xf numFmtId="0" fontId="16" fillId="6" borderId="15" xfId="6" applyFont="1" applyFill="1" applyBorder="1" applyAlignment="1">
      <alignment horizontal="center"/>
    </xf>
    <xf numFmtId="0" fontId="16" fillId="6" borderId="16" xfId="6" applyFont="1" applyFill="1" applyBorder="1" applyAlignment="1">
      <alignment horizontal="center"/>
    </xf>
    <xf numFmtId="0" fontId="16" fillId="6" borderId="17" xfId="6" applyFont="1" applyFill="1" applyBorder="1" applyAlignment="1">
      <alignment horizontal="center"/>
    </xf>
    <xf numFmtId="0" fontId="16" fillId="6" borderId="1" xfId="6" applyFont="1" applyFill="1" applyBorder="1" applyAlignment="1">
      <alignment horizontal="center"/>
    </xf>
    <xf numFmtId="0" fontId="16" fillId="6" borderId="0" xfId="6" applyFont="1" applyFill="1" applyBorder="1" applyAlignment="1">
      <alignment horizontal="center"/>
    </xf>
    <xf numFmtId="0" fontId="16" fillId="6" borderId="6" xfId="6" applyFont="1" applyFill="1" applyBorder="1" applyAlignment="1">
      <alignment horizontal="center"/>
    </xf>
    <xf numFmtId="0" fontId="16" fillId="6" borderId="2" xfId="6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/>
    </xf>
    <xf numFmtId="0" fontId="16" fillId="6" borderId="18" xfId="6" applyFont="1" applyFill="1" applyBorder="1" applyAlignment="1">
      <alignment horizontal="center"/>
    </xf>
    <xf numFmtId="167" fontId="21" fillId="8" borderId="1" xfId="6" applyNumberFormat="1" applyFont="1" applyFill="1" applyBorder="1" applyAlignment="1">
      <alignment horizontal="right" vertical="center"/>
    </xf>
    <xf numFmtId="165" fontId="25" fillId="0" borderId="0" xfId="6" applyNumberFormat="1" applyFont="1" applyAlignment="1"/>
    <xf numFmtId="0" fontId="23" fillId="0" borderId="0" xfId="6" applyFont="1" applyAlignment="1"/>
    <xf numFmtId="169" fontId="11" fillId="20" borderId="0" xfId="6" applyNumberFormat="1" applyFont="1" applyFill="1" applyAlignment="1"/>
    <xf numFmtId="0" fontId="26" fillId="0" borderId="0" xfId="6" applyFont="1" applyAlignment="1"/>
    <xf numFmtId="0" fontId="5" fillId="20" borderId="0" xfId="6" applyFont="1" applyFill="1" applyAlignment="1">
      <alignment horizontal="center"/>
    </xf>
    <xf numFmtId="171" fontId="12" fillId="0" borderId="0" xfId="6" applyNumberFormat="1" applyFont="1" applyAlignment="1"/>
    <xf numFmtId="0" fontId="16" fillId="21" borderId="5" xfId="6" applyFont="1" applyFill="1" applyBorder="1" applyAlignment="1">
      <alignment horizontal="left" vertical="center" indent="1"/>
    </xf>
    <xf numFmtId="167" fontId="15" fillId="21" borderId="1" xfId="6" applyNumberFormat="1" applyFont="1" applyFill="1" applyBorder="1" applyAlignment="1">
      <alignment vertical="center"/>
    </xf>
    <xf numFmtId="167" fontId="15" fillId="21" borderId="6" xfId="6" applyNumberFormat="1" applyFont="1" applyFill="1" applyBorder="1" applyAlignment="1">
      <alignment vertical="center"/>
    </xf>
    <xf numFmtId="0" fontId="16" fillId="21" borderId="14" xfId="6" applyFont="1" applyFill="1" applyBorder="1" applyAlignment="1">
      <alignment horizontal="left" vertical="center" indent="1"/>
    </xf>
    <xf numFmtId="167" fontId="15" fillId="21" borderId="11" xfId="6" applyNumberFormat="1" applyFont="1" applyFill="1" applyBorder="1" applyAlignment="1">
      <alignment vertical="center"/>
    </xf>
    <xf numFmtId="167" fontId="15" fillId="21" borderId="12" xfId="6" applyNumberFormat="1" applyFont="1" applyFill="1" applyBorder="1" applyAlignment="1">
      <alignment vertical="center"/>
    </xf>
    <xf numFmtId="167" fontId="15" fillId="21" borderId="13" xfId="6" applyNumberFormat="1" applyFont="1" applyFill="1" applyBorder="1" applyAlignment="1">
      <alignment vertical="center"/>
    </xf>
    <xf numFmtId="0" fontId="7" fillId="6" borderId="0" xfId="6" applyFont="1" applyFill="1" applyAlignment="1"/>
    <xf numFmtId="0" fontId="17" fillId="6" borderId="0" xfId="6" applyFont="1" applyFill="1" applyAlignment="1"/>
    <xf numFmtId="0" fontId="12" fillId="6" borderId="0" xfId="6" applyFont="1" applyFill="1" applyAlignment="1"/>
    <xf numFmtId="0" fontId="4" fillId="6" borderId="0" xfId="6" applyFont="1" applyFill="1" applyAlignment="1">
      <alignment horizontal="center"/>
    </xf>
    <xf numFmtId="0" fontId="17" fillId="6" borderId="0" xfId="6" applyFont="1" applyFill="1" applyBorder="1" applyAlignment="1">
      <alignment horizontal="left"/>
    </xf>
    <xf numFmtId="166" fontId="12" fillId="6" borderId="0" xfId="6" applyNumberFormat="1" applyFont="1" applyFill="1" applyAlignment="1"/>
    <xf numFmtId="0" fontId="12" fillId="6" borderId="0" xfId="0" applyFont="1" applyFill="1"/>
    <xf numFmtId="0" fontId="17" fillId="6" borderId="0" xfId="0" applyFont="1" applyFill="1"/>
    <xf numFmtId="165" fontId="12" fillId="0" borderId="0" xfId="6" applyNumberFormat="1" applyFont="1" applyFill="1" applyAlignment="1">
      <alignment horizontal="left"/>
    </xf>
    <xf numFmtId="169" fontId="12" fillId="0" borderId="0" xfId="6" applyNumberFormat="1" applyFont="1" applyFill="1" applyAlignment="1">
      <alignment horizontal="right"/>
    </xf>
    <xf numFmtId="0" fontId="1" fillId="0" borderId="0" xfId="6" applyFont="1" applyAlignment="1"/>
    <xf numFmtId="0" fontId="17" fillId="0" borderId="0" xfId="6" applyFont="1" applyAlignment="1">
      <alignment horizontal="center"/>
    </xf>
    <xf numFmtId="0" fontId="17" fillId="0" borderId="0" xfId="5" applyFont="1" applyAlignment="1">
      <alignment horizontal="center"/>
    </xf>
    <xf numFmtId="0" fontId="16" fillId="6" borderId="19" xfId="6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/>
    </xf>
    <xf numFmtId="0" fontId="16" fillId="6" borderId="20" xfId="6" applyFont="1" applyFill="1" applyBorder="1" applyAlignment="1">
      <alignment horizontal="center" vertical="center"/>
    </xf>
    <xf numFmtId="0" fontId="16" fillId="0" borderId="0" xfId="6" applyFont="1" applyBorder="1" applyAlignment="1">
      <alignment horizontal="left" vertical="center" wrapText="1" indent="1"/>
    </xf>
  </cellXfs>
  <cellStyles count="8">
    <cellStyle name="Estilo 1" xfId="1"/>
    <cellStyle name="Euro" xfId="2"/>
    <cellStyle name="No-definido" xfId="3"/>
    <cellStyle name="Normal" xfId="0" builtinId="0"/>
    <cellStyle name="Normal 2" xfId="4"/>
    <cellStyle name="Normal 3" xfId="5"/>
    <cellStyle name="Normal_10 enero 2005" xfId="6"/>
    <cellStyle name="Porcentaje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66FF33"/>
      <color rgb="FFFFF2CD"/>
      <color rgb="FFCCFFCC"/>
      <color rgb="FFFFEBEB"/>
      <color rgb="FFFFFFCC"/>
      <color rgb="FF66FFFF"/>
      <color rgb="FFE7FFE7"/>
      <color rgb="FFCC9900"/>
      <color rgb="FFFFE1E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Presupuesto 2021 y Proyecto 2022, por Finalidad</a:t>
            </a:r>
          </a:p>
          <a:p>
            <a:pPr>
              <a:defRPr/>
            </a:pPr>
            <a:r>
              <a:rPr lang="en-US" sz="1400"/>
              <a:t>(En porcentaje)</a:t>
            </a:r>
          </a:p>
        </c:rich>
      </c:tx>
    </c:title>
    <c:plotArea>
      <c:layout>
        <c:manualLayout>
          <c:layoutTarget val="inner"/>
          <c:xMode val="edge"/>
          <c:yMode val="edge"/>
          <c:x val="0.12813139511407229"/>
          <c:y val="8.681012748975421E-2"/>
          <c:w val="0.7725760549162124"/>
          <c:h val="0.81010263701862761"/>
        </c:manualLayout>
      </c:layout>
      <c:barChart>
        <c:barDir val="bar"/>
        <c:grouping val="clustered"/>
        <c:ser>
          <c:idx val="0"/>
          <c:order val="0"/>
          <c:tx>
            <c:v>Recomendado 2022</c:v>
          </c:tx>
          <c:spPr>
            <a:solidFill>
              <a:srgbClr val="CCFFCC"/>
            </a:solidFill>
            <a:ln>
              <a:solidFill>
                <a:srgbClr val="FFFF00"/>
              </a:solidFill>
            </a:ln>
          </c:spPr>
          <c:dLbls>
            <c:dLbl>
              <c:idx val="0"/>
              <c:layout>
                <c:manualLayout>
                  <c:x val="-1.8803201587229675E-17"/>
                  <c:y val="1.0067110351721968E-2"/>
                </c:manualLayout>
              </c:layout>
              <c:showVal val="1"/>
            </c:dLbl>
            <c:dLbl>
              <c:idx val="1"/>
              <c:layout>
                <c:manualLayout>
                  <c:x val="-1.0257217847769217E-3"/>
                  <c:y val="6.0452686206333914E-3"/>
                </c:manualLayout>
              </c:layout>
              <c:showVal val="1"/>
            </c:dLbl>
            <c:dLbl>
              <c:idx val="2"/>
              <c:layout>
                <c:manualLayout>
                  <c:x val="-2.3589743589743854E-2"/>
                  <c:y val="1.0136847440446019E-2"/>
                </c:manualLayout>
              </c:layout>
              <c:showVal val="1"/>
            </c:dLbl>
            <c:dLbl>
              <c:idx val="3"/>
              <c:layout>
                <c:manualLayout>
                  <c:x val="-1.0256410256410263E-2"/>
                  <c:y val="-2.0438188777237441E-3"/>
                </c:manualLayout>
              </c:layout>
              <c:showVal val="1"/>
            </c:dLbl>
            <c:dLbl>
              <c:idx val="4"/>
              <c:layout>
                <c:manualLayout>
                  <c:x val="-1.641025641025641E-2"/>
                  <c:y val="1.4154748107169456E-2"/>
                </c:manualLayout>
              </c:layout>
              <c:showVal val="1"/>
            </c:dLbl>
            <c:dLbl>
              <c:idx val="5"/>
              <c:layout>
                <c:manualLayout>
                  <c:x val="-1.2307692307692308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0256410256410263E-2"/>
                  <c:y val="1.1151868535401239E-6"/>
                </c:manualLayout>
              </c:layout>
              <c:showVal val="1"/>
            </c:dLbl>
            <c:dLbl>
              <c:idx val="7"/>
              <c:layout>
                <c:manualLayout>
                  <c:x val="5.1282051282051282E-3"/>
                  <c:y val="6.0647047343664754E-3"/>
                </c:manualLayout>
              </c:layout>
              <c:showVal val="1"/>
            </c:dLbl>
            <c:dLbl>
              <c:idx val="8"/>
              <c:layout>
                <c:manualLayout>
                  <c:x val="-1.2307692307692379E-2"/>
                  <c:y val="-2.0273694880892051E-3"/>
                </c:manualLayout>
              </c:layout>
              <c:showVal val="1"/>
            </c:dLbl>
            <c:dLbl>
              <c:idx val="9"/>
              <c:layout>
                <c:manualLayout>
                  <c:x val="-1.1282051282051351E-2"/>
                  <c:y val="1.6237439212359522E-2"/>
                </c:manualLayout>
              </c:layout>
              <c:showVal val="1"/>
            </c:dLbl>
            <c:dLbl>
              <c:idx val="10"/>
              <c:layout>
                <c:manualLayout>
                  <c:x val="-7.1795679386229896E-3"/>
                  <c:y val="1.9987334663591977E-3"/>
                </c:manualLayout>
              </c:layout>
              <c:showVal val="1"/>
            </c:dLbl>
            <c:dLbl>
              <c:idx val="11"/>
              <c:layout>
                <c:manualLayout>
                  <c:x val="-1.5384615384615484E-2"/>
                  <c:y val="-6.0820697868002342E-3"/>
                </c:manualLayout>
              </c:layout>
              <c:showVal val="1"/>
            </c:dLbl>
            <c:spPr>
              <a:solidFill>
                <a:srgbClr val="E7FFE7"/>
              </a:solidFill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Finalidad!$B$8:$B$19</c:f>
              <c:strCache>
                <c:ptCount val="12"/>
                <c:pt idx="0">
                  <c:v>Atención a Desastres y Gestión de Riesgos</c:v>
                </c:pt>
                <c:pt idx="1">
                  <c:v>Act. Deportivas, Recreativas, Cultura y Religión</c:v>
                </c:pt>
                <c:pt idx="2">
                  <c:v>Protección Ambiental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Asuntos Económicos</c:v>
                </c:pt>
                <c:pt idx="6">
                  <c:v>Protección Social</c:v>
                </c:pt>
                <c:pt idx="7">
                  <c:v>Urbanización y Servicios Comunitarios</c:v>
                </c:pt>
                <c:pt idx="8">
                  <c:v>Salud</c:v>
                </c:pt>
                <c:pt idx="9">
                  <c:v>Orden Público y Seguridad Ciudadana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Finalidad!$C$8:$C$19</c:f>
              <c:numCache>
                <c:formatCode>0.0%</c:formatCode>
                <c:ptCount val="12"/>
                <c:pt idx="0">
                  <c:v>4.3012717263264189E-3</c:v>
                </c:pt>
                <c:pt idx="1">
                  <c:v>1.2717263264177707E-2</c:v>
                </c:pt>
                <c:pt idx="2">
                  <c:v>1.8201312594658271E-2</c:v>
                </c:pt>
                <c:pt idx="3">
                  <c:v>2.1028439550929159E-2</c:v>
                </c:pt>
                <c:pt idx="4">
                  <c:v>6.4318099862970907E-2</c:v>
                </c:pt>
                <c:pt idx="5">
                  <c:v>7.1487847681323186E-2</c:v>
                </c:pt>
                <c:pt idx="6">
                  <c:v>8.7463038199870197E-2</c:v>
                </c:pt>
                <c:pt idx="7">
                  <c:v>9.9132148953049518E-2</c:v>
                </c:pt>
                <c:pt idx="8">
                  <c:v>0.11524869581941007</c:v>
                </c:pt>
                <c:pt idx="9">
                  <c:v>0.13114503449768014</c:v>
                </c:pt>
                <c:pt idx="10">
                  <c:v>0.14724138760006733</c:v>
                </c:pt>
                <c:pt idx="11">
                  <c:v>0.22771546024953726</c:v>
                </c:pt>
              </c:numCache>
            </c:numRef>
          </c:val>
        </c:ser>
        <c:ser>
          <c:idx val="1"/>
          <c:order val="1"/>
          <c:tx>
            <c:v>Vigente 2021</c:v>
          </c:tx>
          <c:spPr>
            <a:solidFill>
              <a:srgbClr val="00B0F0"/>
            </a:solidFill>
            <a:ln>
              <a:solidFill>
                <a:srgbClr val="C00000"/>
              </a:solidFill>
            </a:ln>
          </c:spPr>
          <c:dLbls>
            <c:dLbl>
              <c:idx val="0"/>
              <c:layout>
                <c:manualLayout>
                  <c:x val="4.1025641025641034E-3"/>
                  <c:y val="-6.0698027314112701E-3"/>
                </c:manualLayout>
              </c:layout>
              <c:showVal val="1"/>
            </c:dLbl>
            <c:dLbl>
              <c:idx val="1"/>
              <c:layout>
                <c:manualLayout>
                  <c:x val="1.0256410256410261E-3"/>
                  <c:y val="-6.0698027314112701E-3"/>
                </c:manualLayout>
              </c:layout>
              <c:showVal val="1"/>
            </c:dLbl>
            <c:dLbl>
              <c:idx val="3"/>
              <c:layout>
                <c:manualLayout>
                  <c:x val="4.1025641025641034E-3"/>
                  <c:y val="-1.2139764775230098E-2"/>
                </c:manualLayout>
              </c:layout>
              <c:showVal val="1"/>
            </c:dLbl>
            <c:dLbl>
              <c:idx val="7"/>
              <c:layout>
                <c:manualLayout>
                  <c:x val="6.1538461538461833E-3"/>
                  <c:y val="1.0116337885685382E-2"/>
                </c:manualLayout>
              </c:layout>
              <c:showVal val="1"/>
            </c:dLbl>
            <c:dLbl>
              <c:idx val="8"/>
              <c:layout>
                <c:manualLayout>
                  <c:x val="2.0512820512820516E-2"/>
                  <c:y val="8.0930703085483266E-3"/>
                </c:manualLayout>
              </c:layout>
              <c:showVal val="1"/>
            </c:dLbl>
            <c:dLbl>
              <c:idx val="9"/>
              <c:layout>
                <c:manualLayout>
                  <c:x val="-5.1282051282051282E-3"/>
                  <c:y val="8.1207906674791788E-3"/>
                </c:manualLayout>
              </c:layout>
              <c:showVal val="1"/>
            </c:dLbl>
            <c:dLbl>
              <c:idx val="10"/>
              <c:layout>
                <c:manualLayout>
                  <c:x val="3.0769230769230852E-3"/>
                  <c:y val="-2.0232675771371068E-3"/>
                </c:manualLayout>
              </c:layout>
              <c:showVal val="1"/>
            </c:dLbl>
            <c:dLbl>
              <c:idx val="11"/>
              <c:layout>
                <c:manualLayout>
                  <c:x val="3.0769230769230852E-3"/>
                  <c:y val="-3.7092810414870031E-17"/>
                </c:manualLayout>
              </c:layout>
              <c:showVal val="1"/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Finalidad!$B$8:$B$19</c:f>
              <c:strCache>
                <c:ptCount val="12"/>
                <c:pt idx="0">
                  <c:v>Atención a Desastres y Gestión de Riesgos</c:v>
                </c:pt>
                <c:pt idx="1">
                  <c:v>Act. Deportivas, Recreativas, Cultura y Religión</c:v>
                </c:pt>
                <c:pt idx="2">
                  <c:v>Protección Ambiental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Asuntos Económicos</c:v>
                </c:pt>
                <c:pt idx="6">
                  <c:v>Protección Social</c:v>
                </c:pt>
                <c:pt idx="7">
                  <c:v>Urbanización y Servicios Comunitarios</c:v>
                </c:pt>
                <c:pt idx="8">
                  <c:v>Salud</c:v>
                </c:pt>
                <c:pt idx="9">
                  <c:v>Orden Público y Seguridad Ciudadana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Finalidad!$E$8:$E$19</c:f>
              <c:numCache>
                <c:formatCode>0.0%</c:formatCode>
                <c:ptCount val="12"/>
                <c:pt idx="0">
                  <c:v>1.9656533809517165E-2</c:v>
                </c:pt>
                <c:pt idx="1">
                  <c:v>1.1093595234441483E-2</c:v>
                </c:pt>
                <c:pt idx="2">
                  <c:v>1.3206660993382718E-2</c:v>
                </c:pt>
                <c:pt idx="3">
                  <c:v>1.6472984472872869E-2</c:v>
                </c:pt>
                <c:pt idx="4">
                  <c:v>4.9139939453969675E-2</c:v>
                </c:pt>
                <c:pt idx="5">
                  <c:v>0.20488553452100275</c:v>
                </c:pt>
                <c:pt idx="6">
                  <c:v>8.1605074333970407E-2</c:v>
                </c:pt>
                <c:pt idx="7">
                  <c:v>8.0678747971335979E-2</c:v>
                </c:pt>
                <c:pt idx="8">
                  <c:v>8.8393484093878899E-2</c:v>
                </c:pt>
                <c:pt idx="9">
                  <c:v>0.10117232367479993</c:v>
                </c:pt>
                <c:pt idx="10">
                  <c:v>0.13588910124951753</c:v>
                </c:pt>
                <c:pt idx="11">
                  <c:v>0.19780602019131058</c:v>
                </c:pt>
              </c:numCache>
            </c:numRef>
          </c:val>
        </c:ser>
        <c:ser>
          <c:idx val="2"/>
          <c:order val="2"/>
          <c:tx>
            <c:v>Aprobado 2021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1.0255602665051485E-3"/>
                  <c:y val="-1.61738735617077E-2"/>
                </c:manualLayout>
              </c:layout>
              <c:showVal val="1"/>
            </c:dLbl>
            <c:dLbl>
              <c:idx val="1"/>
              <c:layout>
                <c:manualLayout>
                  <c:x val="1.3333333333333341E-2"/>
                  <c:y val="4.0547389761783955E-3"/>
                </c:manualLayout>
              </c:layout>
              <c:showVal val="1"/>
            </c:dLbl>
            <c:dLbl>
              <c:idx val="2"/>
              <c:layout>
                <c:manualLayout>
                  <c:x val="2.2564102564102601E-2"/>
                  <c:y val="-2.0151426443469982E-3"/>
                </c:manualLayout>
              </c:layout>
              <c:showVal val="1"/>
            </c:dLbl>
            <c:dLbl>
              <c:idx val="3"/>
              <c:layout>
                <c:manualLayout>
                  <c:x val="1.641025641025641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4358974358974359E-2"/>
                  <c:y val="-1.0112195763086525E-2"/>
                </c:manualLayout>
              </c:layout>
              <c:showVal val="1"/>
            </c:dLbl>
            <c:dLbl>
              <c:idx val="5"/>
              <c:layout>
                <c:manualLayout>
                  <c:x val="3.0769230769230821E-3"/>
                  <c:y val="-1.6190282739695475E-2"/>
                </c:manualLayout>
              </c:layout>
              <c:showVal val="1"/>
            </c:dLbl>
            <c:dLbl>
              <c:idx val="6"/>
              <c:layout>
                <c:manualLayout>
                  <c:x val="-1.0256410256410261E-3"/>
                  <c:y val="-1.2156014640810267E-2"/>
                </c:manualLayout>
              </c:layout>
              <c:showVal val="1"/>
            </c:dLbl>
            <c:dLbl>
              <c:idx val="7"/>
              <c:layout>
                <c:manualLayout>
                  <c:x val="2.5641025641025699E-2"/>
                  <c:y val="2.0396767551248808E-3"/>
                </c:manualLayout>
              </c:layout>
              <c:showVal val="1"/>
            </c:dLbl>
            <c:dLbl>
              <c:idx val="8"/>
              <c:layout>
                <c:manualLayout>
                  <c:x val="1.0256410256410261E-3"/>
                  <c:y val="-4.0423930316752527E-3"/>
                </c:manualLayout>
              </c:layout>
              <c:showVal val="1"/>
            </c:dLbl>
            <c:dLbl>
              <c:idx val="9"/>
              <c:layout>
                <c:manualLayout>
                  <c:x val="1.3333333333333341E-2"/>
                  <c:y val="-6.0177075741101402E-3"/>
                </c:manualLayout>
              </c:layout>
              <c:showVal val="1"/>
            </c:dLbl>
            <c:dLbl>
              <c:idx val="10"/>
              <c:layout>
                <c:manualLayout>
                  <c:x val="2.0512820512820516E-2"/>
                  <c:y val="-1.0108212952895271E-2"/>
                </c:manualLayout>
              </c:layout>
              <c:showVal val="1"/>
            </c:dLbl>
            <c:dLbl>
              <c:idx val="11"/>
              <c:layout>
                <c:manualLayout>
                  <c:x val="2.0512820512820516E-2"/>
                  <c:y val="-3.9750038832398991E-3"/>
                </c:manualLayout>
              </c:layout>
              <c:showVal val="1"/>
            </c:dLbl>
            <c:spPr>
              <a:solidFill>
                <a:schemeClr val="accent6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Finalidad!$B$8:$B$19</c:f>
              <c:strCache>
                <c:ptCount val="12"/>
                <c:pt idx="0">
                  <c:v>Atención a Desastres y Gestión de Riesgos</c:v>
                </c:pt>
                <c:pt idx="1">
                  <c:v>Act. Deportivas, Recreativas, Cultura y Religión</c:v>
                </c:pt>
                <c:pt idx="2">
                  <c:v>Protección Ambiental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Asuntos Económicos</c:v>
                </c:pt>
                <c:pt idx="6">
                  <c:v>Protección Social</c:v>
                </c:pt>
                <c:pt idx="7">
                  <c:v>Urbanización y Servicios Comunitarios</c:v>
                </c:pt>
                <c:pt idx="8">
                  <c:v>Salud</c:v>
                </c:pt>
                <c:pt idx="9">
                  <c:v>Orden Público y Seguridad Ciudadana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Finalidad!$G$8:$G$19</c:f>
              <c:numCache>
                <c:formatCode>0.0%</c:formatCode>
                <c:ptCount val="12"/>
                <c:pt idx="0">
                  <c:v>0.13239584641211291</c:v>
                </c:pt>
                <c:pt idx="1">
                  <c:v>1.1322386685453607E-2</c:v>
                </c:pt>
                <c:pt idx="2">
                  <c:v>1.7661583962277311E-2</c:v>
                </c:pt>
                <c:pt idx="3">
                  <c:v>1.6182809949637979E-2</c:v>
                </c:pt>
                <c:pt idx="4">
                  <c:v>5.7009063303618344E-2</c:v>
                </c:pt>
                <c:pt idx="5">
                  <c:v>7.4580432750659176E-2</c:v>
                </c:pt>
                <c:pt idx="6">
                  <c:v>8.2114739842729129E-2</c:v>
                </c:pt>
                <c:pt idx="7">
                  <c:v>8.9584873722929823E-2</c:v>
                </c:pt>
                <c:pt idx="8">
                  <c:v>8.1602284194323929E-2</c:v>
                </c:pt>
                <c:pt idx="9">
                  <c:v>0.10437261384932316</c:v>
                </c:pt>
                <c:pt idx="10">
                  <c:v>0.13588910124951753</c:v>
                </c:pt>
                <c:pt idx="11">
                  <c:v>0.19728426407741706</c:v>
                </c:pt>
              </c:numCache>
            </c:numRef>
          </c:val>
        </c:ser>
        <c:axId val="71597440"/>
        <c:axId val="71505408"/>
      </c:barChart>
      <c:catAx>
        <c:axId val="715974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Finalidad</a:t>
                </a:r>
              </a:p>
            </c:rich>
          </c:tx>
          <c:layout>
            <c:manualLayout>
              <c:xMode val="edge"/>
              <c:yMode val="edge"/>
              <c:x val="0.96340448213204122"/>
              <c:y val="0.4528152493836615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505408"/>
        <c:crosses val="autoZero"/>
        <c:auto val="1"/>
        <c:lblAlgn val="ctr"/>
        <c:lblOffset val="100"/>
      </c:catAx>
      <c:valAx>
        <c:axId val="715054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accent6">
                  <a:lumMod val="50000"/>
                </a:schemeClr>
              </a:solidFill>
              <a:prstDash val="solid"/>
            </a:ln>
            <a:effectLst/>
          </c:spPr>
        </c:majorGridlines>
        <c:numFmt formatCode="0.0%" sourceLinked="1"/>
        <c:tickLblPos val="none"/>
        <c:crossAx val="71597440"/>
        <c:crosses val="max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494391278013604"/>
          <c:y val="0.93436026111303616"/>
          <c:w val="0.29385657177468549"/>
          <c:h val="3.6586572353721342E-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Presupuesto 2021 y Proyecto 2022,</a:t>
            </a:r>
          </a:p>
          <a:p>
            <a:pPr>
              <a:defRPr/>
            </a:pPr>
            <a:r>
              <a:rPr lang="en-US"/>
              <a:t> por Subgrupo Tipo de Gasto</a:t>
            </a:r>
          </a:p>
          <a:p>
            <a:pPr>
              <a:defRPr/>
            </a:pPr>
            <a:r>
              <a:rPr lang="en-US" sz="1200"/>
              <a:t>(En millones Q.)</a:t>
            </a:r>
          </a:p>
        </c:rich>
      </c:tx>
      <c:layout>
        <c:manualLayout>
          <c:xMode val="edge"/>
          <c:yMode val="edge"/>
          <c:x val="0.28720901473854227"/>
          <c:y val="1.9672275008177326E-2"/>
        </c:manualLayout>
      </c:layout>
    </c:title>
    <c:view3D>
      <c:depthPercent val="100"/>
      <c:perspective val="30"/>
    </c:view3D>
    <c:sideWall>
      <c:spPr>
        <a:solidFill>
          <a:schemeClr val="accent5">
            <a:lumMod val="40000"/>
            <a:lumOff val="60000"/>
          </a:schemeClr>
        </a:solidFill>
      </c:spPr>
    </c:sideWall>
    <c:backWall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3329636079144119"/>
          <c:y val="0.14010849707616468"/>
          <c:w val="0.70410661386624918"/>
          <c:h val="0.39384885399963793"/>
        </c:manualLayout>
      </c:layout>
      <c:bar3DChart>
        <c:barDir val="col"/>
        <c:grouping val="standard"/>
        <c:ser>
          <c:idx val="0"/>
          <c:order val="0"/>
          <c:tx>
            <c:v>Aprobado 2021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'!$B$14:$B$20</c:f>
              <c:numCache>
                <c:formatCode>"Q"#,##0.0</c:formatCode>
                <c:ptCount val="7"/>
                <c:pt idx="0">
                  <c:v>9048</c:v>
                </c:pt>
                <c:pt idx="1">
                  <c:v>34060.9</c:v>
                </c:pt>
                <c:pt idx="2">
                  <c:v>28846.3</c:v>
                </c:pt>
                <c:pt idx="3">
                  <c:v>4815</c:v>
                </c:pt>
                <c:pt idx="4">
                  <c:v>12610</c:v>
                </c:pt>
                <c:pt idx="5">
                  <c:v>3530.3</c:v>
                </c:pt>
                <c:pt idx="6">
                  <c:v>14611</c:v>
                </c:pt>
              </c:numCache>
            </c:numRef>
          </c:val>
        </c:ser>
        <c:ser>
          <c:idx val="1"/>
          <c:order val="1"/>
          <c:tx>
            <c:v>Vigente 2021</c:v>
          </c:tx>
          <c:spPr>
            <a:solidFill>
              <a:srgbClr val="FFC000"/>
            </a:solidFill>
          </c:spPr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'!$C$14:$C$20</c:f>
              <c:numCache>
                <c:formatCode>"Q"#,##0.0</c:formatCode>
                <c:ptCount val="7"/>
                <c:pt idx="0">
                  <c:v>10666</c:v>
                </c:pt>
                <c:pt idx="1">
                  <c:v>33878.5</c:v>
                </c:pt>
                <c:pt idx="2">
                  <c:v>26934.1</c:v>
                </c:pt>
                <c:pt idx="3">
                  <c:v>5225.1000000000004</c:v>
                </c:pt>
                <c:pt idx="4">
                  <c:v>12776.3</c:v>
                </c:pt>
                <c:pt idx="5">
                  <c:v>3430.5</c:v>
                </c:pt>
                <c:pt idx="6">
                  <c:v>14611</c:v>
                </c:pt>
              </c:numCache>
            </c:numRef>
          </c:val>
        </c:ser>
        <c:ser>
          <c:idx val="3"/>
          <c:order val="2"/>
          <c:tx>
            <c:v>Recomendado 2022</c:v>
          </c:tx>
          <c:spPr>
            <a:solidFill>
              <a:srgbClr val="FFFF00"/>
            </a:solidFill>
          </c:spPr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'!$E$14:$E$20</c:f>
              <c:numCache>
                <c:formatCode>"Q"#,##0.0</c:formatCode>
                <c:ptCount val="7"/>
                <c:pt idx="0">
                  <c:v>9698.6</c:v>
                </c:pt>
                <c:pt idx="1">
                  <c:v>37661.199999999997</c:v>
                </c:pt>
                <c:pt idx="2">
                  <c:v>23060.2</c:v>
                </c:pt>
                <c:pt idx="3">
                  <c:v>4288.7</c:v>
                </c:pt>
                <c:pt idx="4">
                  <c:v>13810.9</c:v>
                </c:pt>
                <c:pt idx="5">
                  <c:v>160.9</c:v>
                </c:pt>
                <c:pt idx="6">
                  <c:v>15312</c:v>
                </c:pt>
              </c:numCache>
            </c:numRef>
          </c:val>
        </c:ser>
        <c:shape val="box"/>
        <c:axId val="71922432"/>
        <c:axId val="71923968"/>
        <c:axId val="70983168"/>
      </c:bar3DChart>
      <c:catAx>
        <c:axId val="719224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923968"/>
        <c:crosses val="autoZero"/>
        <c:auto val="1"/>
        <c:lblAlgn val="ctr"/>
        <c:lblOffset val="100"/>
      </c:catAx>
      <c:valAx>
        <c:axId val="71923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Millones Q.</a:t>
                </a:r>
              </a:p>
            </c:rich>
          </c:tx>
          <c:layout>
            <c:manualLayout>
              <c:xMode val="edge"/>
              <c:yMode val="edge"/>
              <c:x val="1.6607359176256861E-3"/>
              <c:y val="0.2353001619478417"/>
            </c:manualLayout>
          </c:layout>
        </c:title>
        <c:numFmt formatCode="&quot;Q&quot;#,##0.0" sourceLinked="1"/>
        <c:tickLblPos val="nextTo"/>
        <c:spPr>
          <a:solidFill>
            <a:srgbClr val="F79646">
              <a:lumMod val="20000"/>
              <a:lumOff val="80000"/>
            </a:srgbClr>
          </a:solidFill>
        </c:spPr>
        <c:txPr>
          <a:bodyPr/>
          <a:lstStyle/>
          <a:p>
            <a:pPr>
              <a:defRPr b="1"/>
            </a:pPr>
            <a:endParaRPr lang="es-ES"/>
          </a:p>
        </c:txPr>
        <c:crossAx val="71922432"/>
        <c:crosses val="autoZero"/>
        <c:crossBetween val="between"/>
      </c:valAx>
      <c:serAx>
        <c:axId val="70983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CC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1923968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880009590147687"/>
          <c:y val="0.70772196028688406"/>
          <c:w val="0.48016113971330565"/>
          <c:h val="3.9460865264181584E-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2022,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8073274026587386"/>
          <c:y val="1.279971437393855E-2"/>
        </c:manualLayout>
      </c:layout>
    </c:title>
    <c:plotArea>
      <c:layout>
        <c:manualLayout>
          <c:layoutTarget val="inner"/>
          <c:xMode val="edge"/>
          <c:yMode val="edge"/>
          <c:x val="0.13653267025832297"/>
          <c:y val="0.17709259688127352"/>
          <c:w val="0.83472974132595601"/>
          <c:h val="0.66560946425815182"/>
        </c:manualLayout>
      </c:layout>
      <c:bubbleChart>
        <c:ser>
          <c:idx val="0"/>
          <c:order val="0"/>
          <c:tx>
            <c:v>Recomendado 2022</c:v>
          </c:tx>
          <c:spPr>
            <a:solidFill>
              <a:srgbClr val="F79646">
                <a:lumMod val="20000"/>
                <a:lumOff val="80000"/>
              </a:srgbClr>
            </a:solidFill>
          </c:spPr>
          <c:dPt>
            <c:idx val="0"/>
            <c:bubble3D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1"/>
            <c:spPr>
              <a:solidFill>
                <a:srgbClr val="FFFF00"/>
              </a:solidFill>
            </c:spPr>
          </c:dPt>
          <c:dPt>
            <c:idx val="2"/>
            <c:bubble3D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30122784736797792"/>
                  <c:y val="-0.10723000617569869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0.32599230405933782"/>
                  <c:y val="-0.1194849081364829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9.2934135445458713E-2"/>
                  <c:y val="-0.14889667284236568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1"/>
            <c:showVal val="1"/>
            <c:showCatName val="1"/>
            <c:separator>
</c:separator>
          </c:dLbls>
          <c:xVal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xVal>
          <c:yVal>
            <c:numRef>
              <c:f>'Subrupo de gasto '!$E$6:$E$8</c:f>
              <c:numCache>
                <c:formatCode>"Q"#,##0.0</c:formatCode>
                <c:ptCount val="3"/>
                <c:pt idx="0">
                  <c:v>70420</c:v>
                </c:pt>
                <c:pt idx="1">
                  <c:v>18260.5</c:v>
                </c:pt>
                <c:pt idx="2">
                  <c:v>15312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bubbleScale val="100"/>
        <c:axId val="72032640"/>
        <c:axId val="72034176"/>
      </c:bubbleChart>
      <c:valAx>
        <c:axId val="720326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034176"/>
        <c:crosses val="autoZero"/>
        <c:crossBetween val="midCat"/>
      </c:valAx>
      <c:valAx>
        <c:axId val="72034176"/>
        <c:scaling>
          <c:orientation val="minMax"/>
        </c:scaling>
        <c:axPos val="l"/>
        <c:majorGridlines/>
        <c:numFmt formatCode="&quot;Q&quot;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032640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  <a:ln>
          <a:solidFill>
            <a:srgbClr val="EEECE1">
              <a:lumMod val="50000"/>
            </a:srgbClr>
          </a:solidFill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gap"/>
  </c:chart>
  <c:spPr>
    <a:noFill/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2022,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8073274026587386"/>
          <c:y val="1.279971437393855E-2"/>
        </c:manualLayout>
      </c:layout>
    </c:title>
    <c:plotArea>
      <c:layout>
        <c:manualLayout>
          <c:layoutTarget val="inner"/>
          <c:xMode val="edge"/>
          <c:yMode val="edge"/>
          <c:x val="0.13653267025832297"/>
          <c:y val="0.17709259688127363"/>
          <c:w val="0.83472974132595601"/>
          <c:h val="0.66560946425815226"/>
        </c:manualLayout>
      </c:layout>
      <c:bubbleChart>
        <c:ser>
          <c:idx val="0"/>
          <c:order val="0"/>
          <c:tx>
            <c:v>Recomendado 2022</c:v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EEECE1">
                  <a:lumMod val="50000"/>
                </a:srgbClr>
              </a:solidFill>
            </a:ln>
          </c:spPr>
          <c:dPt>
            <c:idx val="0"/>
            <c:spPr>
              <a:solidFill>
                <a:srgbClr val="66FF33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Lbls>
            <c:dLbl>
              <c:idx val="0"/>
              <c:layout>
                <c:manualLayout>
                  <c:x val="-0.30122784736797803"/>
                  <c:y val="-0.10723000617569869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0.278794663941344"/>
                  <c:y val="-8.51711826462868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0.16766373229894935"/>
                  <c:y val="-0.1121319669600124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1"/>
            <c:showVal val="1"/>
            <c:showCatName val="1"/>
            <c:separator>
</c:separator>
          </c:dLbls>
          <c:xVal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xVal>
          <c:yVal>
            <c:numRef>
              <c:f>'Subrupo de gasto '!$E$6:$E$8</c:f>
              <c:numCache>
                <c:formatCode>"Q"#,##0.0</c:formatCode>
                <c:ptCount val="3"/>
                <c:pt idx="0">
                  <c:v>70420</c:v>
                </c:pt>
                <c:pt idx="1">
                  <c:v>18260.5</c:v>
                </c:pt>
                <c:pt idx="2">
                  <c:v>15312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</c:ser>
        <c:bubbleScale val="100"/>
        <c:axId val="72073984"/>
        <c:axId val="72075520"/>
      </c:bubbleChart>
      <c:valAx>
        <c:axId val="72073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075520"/>
        <c:crosses val="autoZero"/>
        <c:crossBetween val="midCat"/>
      </c:valAx>
      <c:valAx>
        <c:axId val="72075520"/>
        <c:scaling>
          <c:orientation val="minMax"/>
        </c:scaling>
        <c:axPos val="l"/>
        <c:majorGridlines/>
        <c:numFmt formatCode="&quot;Q&quot;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07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rgbClr val="EEECE1">
              <a:lumMod val="50000"/>
            </a:srgbClr>
          </a:solidFill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gap"/>
  </c:chart>
  <c:spPr>
    <a:noFill/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2022,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7876617192762593"/>
          <c:y val="5.4467731974680005E-3"/>
        </c:manualLayout>
      </c:layout>
    </c:title>
    <c:plotArea>
      <c:layout>
        <c:manualLayout>
          <c:layoutTarget val="inner"/>
          <c:xMode val="edge"/>
          <c:yMode val="edge"/>
          <c:x val="0.16279995973954584"/>
          <c:y val="0.16238671452833101"/>
          <c:w val="0.67206729689762235"/>
          <c:h val="0.83761328547166858"/>
        </c:manualLayout>
      </c:layout>
      <c:doughnutChart>
        <c:varyColors val="1"/>
        <c:ser>
          <c:idx val="0"/>
          <c:order val="0"/>
          <c:tx>
            <c:v>Recomendado 2022</c:v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EEECE1">
                  <a:lumMod val="50000"/>
                </a:srgbClr>
              </a:solidFill>
            </a:ln>
          </c:spPr>
          <c:explosion val="25"/>
          <c:dPt>
            <c:idx val="0"/>
            <c:spPr>
              <a:solidFill>
                <a:srgbClr val="CCFF99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cat>
          <c:val>
            <c:numRef>
              <c:f>'Subrupo de gasto '!$E$6:$E$8</c:f>
              <c:numCache>
                <c:formatCode>"Q"#,##0.0</c:formatCode>
                <c:ptCount val="3"/>
                <c:pt idx="0">
                  <c:v>70420</c:v>
                </c:pt>
                <c:pt idx="1">
                  <c:v>18260.5</c:v>
                </c:pt>
                <c:pt idx="2">
                  <c:v>15312</c:v>
                </c:pt>
              </c:numCache>
            </c:numRef>
          </c:val>
        </c:ser>
        <c:firstSliceAng val="0"/>
        <c:holeSize val="50"/>
      </c:doughnutChart>
      <c:spPr>
        <a:noFill/>
        <a:ln>
          <a:noFill/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zero"/>
  </c:chart>
  <c:spPr>
    <a:noFill/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2021 y Proyecto 2022, </a:t>
            </a:r>
          </a:p>
          <a:p>
            <a:pPr>
              <a:defRPr/>
            </a:pPr>
            <a:r>
              <a:rPr lang="es-ES"/>
              <a:t>por fuente de financiamiento</a:t>
            </a:r>
          </a:p>
          <a:p>
            <a:pPr>
              <a:defRPr/>
            </a:pPr>
            <a:r>
              <a:rPr lang="es-ES" sz="1200"/>
              <a:t>(En millones Q.)</a:t>
            </a:r>
          </a:p>
        </c:rich>
      </c:tx>
      <c:layout>
        <c:manualLayout>
          <c:xMode val="edge"/>
          <c:yMode val="edge"/>
          <c:x val="0.28237885586882605"/>
          <c:y val="1.6260076031421343E-2"/>
        </c:manualLayout>
      </c:layout>
    </c:title>
    <c:plotArea>
      <c:layout>
        <c:manualLayout>
          <c:layoutTarget val="inner"/>
          <c:xMode val="edge"/>
          <c:yMode val="edge"/>
          <c:x val="0.20309048062540719"/>
          <c:y val="0.17635815096066729"/>
          <c:w val="0.7771962577258521"/>
          <c:h val="0.53853167820214642"/>
        </c:manualLayout>
      </c:layout>
      <c:barChart>
        <c:barDir val="col"/>
        <c:grouping val="clustered"/>
        <c:ser>
          <c:idx val="0"/>
          <c:order val="0"/>
          <c:tx>
            <c:v>Aprobado 2021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Financiamiento!$C$9:$C$15</c:f>
              <c:numCache>
                <c:formatCode>"Q"#,##0.0</c:formatCode>
                <c:ptCount val="7"/>
                <c:pt idx="0">
                  <c:v>46975</c:v>
                </c:pt>
                <c:pt idx="1">
                  <c:v>22212.2</c:v>
                </c:pt>
                <c:pt idx="2">
                  <c:v>1410.6</c:v>
                </c:pt>
                <c:pt idx="3">
                  <c:v>31092.9</c:v>
                </c:pt>
                <c:pt idx="4">
                  <c:v>5558.7</c:v>
                </c:pt>
                <c:pt idx="5">
                  <c:v>254.5</c:v>
                </c:pt>
                <c:pt idx="6">
                  <c:v>17.600000000000001</c:v>
                </c:pt>
              </c:numCache>
            </c:numRef>
          </c:val>
        </c:ser>
        <c:ser>
          <c:idx val="1"/>
          <c:order val="1"/>
          <c:tx>
            <c:v>Vigente 2021</c:v>
          </c:tx>
          <c:spPr>
            <a:gradFill rotWithShape="1">
              <a:gsLst>
                <a:gs pos="0">
                  <a:srgbClr val="92D050"/>
                </a:gs>
                <a:gs pos="80000">
                  <a:srgbClr val="92D050"/>
                </a:gs>
                <a:gs pos="100000">
                  <a:srgbClr val="92D050"/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Financiamiento!$D$9:$D$15</c:f>
              <c:numCache>
                <c:formatCode>"Q"#,##0.0</c:formatCode>
                <c:ptCount val="7"/>
                <c:pt idx="0">
                  <c:v>47818.1</c:v>
                </c:pt>
                <c:pt idx="1">
                  <c:v>22096</c:v>
                </c:pt>
                <c:pt idx="2">
                  <c:v>1444.4</c:v>
                </c:pt>
                <c:pt idx="3">
                  <c:v>30732.1</c:v>
                </c:pt>
                <c:pt idx="4">
                  <c:v>5176.8</c:v>
                </c:pt>
                <c:pt idx="5">
                  <c:v>243.7</c:v>
                </c:pt>
                <c:pt idx="6">
                  <c:v>10.4</c:v>
                </c:pt>
              </c:numCache>
            </c:numRef>
          </c:val>
        </c:ser>
        <c:ser>
          <c:idx val="3"/>
          <c:order val="2"/>
          <c:tx>
            <c:v>Recomendado 2022</c:v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Financiamiento!$F$9:$F$15</c:f>
              <c:numCache>
                <c:formatCode>"Q"#,##0.0</c:formatCode>
                <c:ptCount val="7"/>
                <c:pt idx="0">
                  <c:v>57240.3</c:v>
                </c:pt>
                <c:pt idx="1">
                  <c:v>25816</c:v>
                </c:pt>
                <c:pt idx="2">
                  <c:v>1281.5999999999999</c:v>
                </c:pt>
                <c:pt idx="3">
                  <c:v>16963.099999999999</c:v>
                </c:pt>
                <c:pt idx="4">
                  <c:v>2451.5</c:v>
                </c:pt>
                <c:pt idx="5">
                  <c:v>225.8</c:v>
                </c:pt>
                <c:pt idx="6">
                  <c:v>14.2</c:v>
                </c:pt>
              </c:numCache>
            </c:numRef>
          </c:val>
        </c:ser>
        <c:axId val="72209536"/>
        <c:axId val="72250880"/>
      </c:barChart>
      <c:catAx>
        <c:axId val="72209536"/>
        <c:scaling>
          <c:orientation val="minMax"/>
        </c:scaling>
        <c:axPos val="b"/>
        <c:numFmt formatCode="General" sourceLinked="1"/>
        <c:tickLblPos val="nextTo"/>
        <c:crossAx val="72250880"/>
        <c:crosses val="autoZero"/>
        <c:auto val="1"/>
        <c:lblAlgn val="ctr"/>
        <c:lblOffset val="100"/>
      </c:catAx>
      <c:valAx>
        <c:axId val="72250880"/>
        <c:scaling>
          <c:orientation val="minMax"/>
        </c:scaling>
        <c:axPos val="l"/>
        <c:majorGridlines/>
        <c:numFmt formatCode="&quot;Q&quot;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2095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/>
            </a:pPr>
            <a:endParaRPr lang="es-ES"/>
          </a:p>
        </c:txPr>
      </c:dTable>
      <c:spPr>
        <a:solidFill>
          <a:srgbClr val="FFFBFF"/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0"/>
  <c:chart>
    <c:title>
      <c:tx>
        <c:rich>
          <a:bodyPr/>
          <a:lstStyle/>
          <a:p>
            <a:pPr>
              <a:defRPr/>
            </a:pPr>
            <a:r>
              <a:rPr lang="es-ES"/>
              <a:t>Proyecto 2022, por fuente agregada de  financiamiento</a:t>
            </a:r>
          </a:p>
          <a:p>
            <a:pPr>
              <a:defRPr/>
            </a:pPr>
            <a:r>
              <a:rPr lang="es-ES"/>
              <a:t>(En millones Q. y porcentaje)</a:t>
            </a:r>
          </a:p>
        </c:rich>
      </c:tx>
      <c:layout>
        <c:manualLayout>
          <c:xMode val="edge"/>
          <c:yMode val="edge"/>
          <c:x val="0.17063699802029891"/>
          <c:y val="3.3725307362895492E-3"/>
        </c:manualLayout>
      </c:layout>
    </c:title>
    <c:plotArea>
      <c:layout>
        <c:manualLayout>
          <c:layoutTarget val="inner"/>
          <c:xMode val="edge"/>
          <c:yMode val="edge"/>
          <c:x val="0.19247767237286464"/>
          <c:y val="0.25113827876778561"/>
          <c:w val="0.657700787401582"/>
          <c:h val="0.68623739181362287"/>
        </c:manualLayout>
      </c:layout>
      <c:doughnutChart>
        <c:varyColors val="1"/>
        <c:ser>
          <c:idx val="0"/>
          <c:order val="0"/>
          <c:tx>
            <c:v>Recomendado 2018</c:v>
          </c:tx>
          <c:explosion val="25"/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3.6405005688282407E-2"/>
                  <c:y val="0.30787448194198136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8373724615481149"/>
                  <c:y val="6.401887153093451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15225497836661203"/>
                  <c:y val="-9.473060982830071E-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0.18657565415244695"/>
                  <c:y val="-5.2101835405565407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0.15017064846416384"/>
                  <c:y val="-9.9467140319715805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0705346985210596"/>
                  <c:y val="-5.9207004097844823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1.8202502844141082E-2"/>
                  <c:y val="-0.11130846654825341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</c:dLbls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Financiamiento!$F$9:$F$15</c:f>
              <c:numCache>
                <c:formatCode>"Q"#,##0.0</c:formatCode>
                <c:ptCount val="7"/>
                <c:pt idx="0">
                  <c:v>57240.3</c:v>
                </c:pt>
                <c:pt idx="1">
                  <c:v>25816</c:v>
                </c:pt>
                <c:pt idx="2">
                  <c:v>1281.5999999999999</c:v>
                </c:pt>
                <c:pt idx="3">
                  <c:v>16963.099999999999</c:v>
                </c:pt>
                <c:pt idx="4">
                  <c:v>2451.5</c:v>
                </c:pt>
                <c:pt idx="5">
                  <c:v>225.8</c:v>
                </c:pt>
                <c:pt idx="6">
                  <c:v>14.2</c:v>
                </c:pt>
              </c:numCache>
            </c:numRef>
          </c:val>
        </c:ser>
        <c:firstSliceAng val="0"/>
        <c:holeSize val="50"/>
      </c:doughnutChart>
      <c:spPr>
        <a:noFill/>
      </c:spPr>
    </c:plotArea>
    <c:plotVisOnly val="1"/>
    <c:dispBlanksAs val="zero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Presupuesto de Egresos 2021 y Proyecto 2022, por Institución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28576950608446688"/>
          <c:y val="1.110465618585418E-2"/>
        </c:manualLayout>
      </c:layout>
    </c:title>
    <c:plotArea>
      <c:layout>
        <c:manualLayout>
          <c:layoutTarget val="inner"/>
          <c:xMode val="edge"/>
          <c:yMode val="edge"/>
          <c:x val="0.44371065927381881"/>
          <c:y val="9.1794062420042594E-2"/>
          <c:w val="0.47699950900386368"/>
          <c:h val="0.83323043547466513"/>
        </c:manualLayout>
      </c:layout>
      <c:barChart>
        <c:barDir val="bar"/>
        <c:grouping val="clustered"/>
        <c:ser>
          <c:idx val="5"/>
          <c:order val="0"/>
          <c:tx>
            <c:v>Aprobado 2021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1"/>
              <c:layout>
                <c:manualLayout>
                  <c:x val="0"/>
                  <c:y val="7.837713174998390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356588664653811E-3"/>
                  <c:y val="4.702627904999065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7.8377131749983904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6.5891471661634875E-3"/>
                  <c:y val="6.270170539998701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5891471661634875E-3"/>
                  <c:y val="9.405255809998076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713177329308143E-3"/>
                  <c:y val="1.0972798444997709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2713177329308143E-3"/>
                  <c:y val="1.0972798444997709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5.2713177329308143E-3"/>
                  <c:y val="7.837713174998390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5.2713177329308143E-3"/>
                  <c:y val="6.270170539998701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2.6356588664653811E-3"/>
                  <c:y val="6.2700471114448255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Institución!$A$41:$A$59</c:f>
              <c:strCache>
                <c:ptCount val="19"/>
                <c:pt idx="0">
                  <c:v>Obligaciones del Estado a cargo del Tesoro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 Nacional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Previsión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Institución!$G$41:$G$59</c:f>
              <c:numCache>
                <c:formatCode>0.0%</c:formatCode>
                <c:ptCount val="19"/>
                <c:pt idx="0">
                  <c:v>0.31244076766042139</c:v>
                </c:pt>
                <c:pt idx="1">
                  <c:v>0.16366959166306275</c:v>
                </c:pt>
                <c:pt idx="2">
                  <c:v>0.13588910124951753</c:v>
                </c:pt>
                <c:pt idx="3">
                  <c:v>9.1359402538097031E-2</c:v>
                </c:pt>
                <c:pt idx="4">
                  <c:v>5.5289407234832104E-2</c:v>
                </c:pt>
                <c:pt idx="5">
                  <c:v>6.3032974800388761E-2</c:v>
                </c:pt>
                <c:pt idx="6">
                  <c:v>2.4438833163599835E-2</c:v>
                </c:pt>
                <c:pt idx="7">
                  <c:v>1.6419041773040741E-2</c:v>
                </c:pt>
                <c:pt idx="8">
                  <c:v>1.4199950707532912E-2</c:v>
                </c:pt>
                <c:pt idx="9">
                  <c:v>6.9838125398176187E-2</c:v>
                </c:pt>
                <c:pt idx="10">
                  <c:v>7.4608334147124068E-3</c:v>
                </c:pt>
                <c:pt idx="11">
                  <c:v>5.7941899992094608E-3</c:v>
                </c:pt>
                <c:pt idx="12">
                  <c:v>5.3728789125895753E-3</c:v>
                </c:pt>
                <c:pt idx="13">
                  <c:v>3.5453374441390792E-3</c:v>
                </c:pt>
                <c:pt idx="14">
                  <c:v>2.6072924949893744E-2</c:v>
                </c:pt>
                <c:pt idx="15">
                  <c:v>2.1484075277967661E-3</c:v>
                </c:pt>
                <c:pt idx="16">
                  <c:v>1.1839492566602958E-3</c:v>
                </c:pt>
                <c:pt idx="17">
                  <c:v>7.5333770455211281E-4</c:v>
                </c:pt>
                <c:pt idx="18">
                  <c:v>1.0909446017773189E-3</c:v>
                </c:pt>
              </c:numCache>
            </c:numRef>
          </c:val>
        </c:ser>
        <c:ser>
          <c:idx val="6"/>
          <c:order val="1"/>
          <c:tx>
            <c:v>Vigente 2021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3.9534882996980717E-3"/>
                  <c:y val="-6.270170539998573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9069765993961434E-3"/>
                  <c:y val="-1.5675426349996797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4.702627904999065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3178294332326906E-3"/>
                  <c:y val="4.7026279049990653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6356588664653811E-3"/>
                  <c:y val="7.837713174998390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"/>
                  <c:y val="9.4052558099980768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6.2701705399987014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Institución!$A$41:$A$59</c:f>
              <c:strCache>
                <c:ptCount val="19"/>
                <c:pt idx="0">
                  <c:v>Obligaciones del Estado a cargo del Tesoro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 Nacional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Previsión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Institución!$H$41:$H$59</c:f>
              <c:numCache>
                <c:formatCode>0.0%</c:formatCode>
                <c:ptCount val="19"/>
                <c:pt idx="0">
                  <c:v>0.39346921313411737</c:v>
                </c:pt>
                <c:pt idx="1">
                  <c:v>0.16660574861771832</c:v>
                </c:pt>
                <c:pt idx="2">
                  <c:v>0.13588910124951753</c:v>
                </c:pt>
                <c:pt idx="3">
                  <c:v>9.9070418474444658E-2</c:v>
                </c:pt>
                <c:pt idx="4">
                  <c:v>5.1120938602977083E-2</c:v>
                </c:pt>
                <c:pt idx="5">
                  <c:v>6.3152950805187805E-2</c:v>
                </c:pt>
                <c:pt idx="6">
                  <c:v>2.4503936422017921E-2</c:v>
                </c:pt>
                <c:pt idx="7">
                  <c:v>1.2215231372330186E-2</c:v>
                </c:pt>
                <c:pt idx="8">
                  <c:v>1.347916463218984E-2</c:v>
                </c:pt>
                <c:pt idx="9">
                  <c:v>1.0265853805982989E-2</c:v>
                </c:pt>
                <c:pt idx="10">
                  <c:v>6.9958101402975226E-3</c:v>
                </c:pt>
                <c:pt idx="11">
                  <c:v>5.3291667247945757E-3</c:v>
                </c:pt>
                <c:pt idx="12">
                  <c:v>5.4193812400310636E-3</c:v>
                </c:pt>
                <c:pt idx="13">
                  <c:v>3.1565779867282354E-3</c:v>
                </c:pt>
                <c:pt idx="14">
                  <c:v>3.7518077779792876E-3</c:v>
                </c:pt>
                <c:pt idx="15">
                  <c:v>2.0814441762810228E-3</c:v>
                </c:pt>
                <c:pt idx="16">
                  <c:v>1.4164608938677381E-3</c:v>
                </c:pt>
                <c:pt idx="17">
                  <c:v>7.9984003199360125E-4</c:v>
                </c:pt>
                <c:pt idx="18">
                  <c:v>1.2769539115432729E-3</c:v>
                </c:pt>
              </c:numCache>
            </c:numRef>
          </c:val>
        </c:ser>
        <c:ser>
          <c:idx val="7"/>
          <c:order val="2"/>
          <c:tx>
            <c:v>Recomendado 2022</c:v>
          </c:tx>
          <c:spPr>
            <a:gradFill rotWithShape="1">
              <a:gsLst>
                <a:gs pos="0">
                  <a:srgbClr val="7030A0"/>
                </a:gs>
                <a:gs pos="80000">
                  <a:schemeClr val="accent4">
                    <a:lumMod val="75000"/>
                  </a:schemeClr>
                </a:gs>
                <a:gs pos="100000">
                  <a:srgbClr val="9BBB59">
                    <a:shade val="94000"/>
                    <a:satMod val="135000"/>
                  </a:srgb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1.1860464899094288E-2"/>
                  <c:y val="-2.351313952499500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2713177329308143E-3"/>
                  <c:y val="-9.405255809998076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6356588664653811E-3"/>
                  <c:y val="0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0"/>
                  <c:y val="-4.7026279049989924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Institución!$A$41:$A$59</c:f>
              <c:strCache>
                <c:ptCount val="19"/>
                <c:pt idx="0">
                  <c:v>Obligaciones del Estado a cargo del Tesoro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 Nacional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Previsión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Institución!$I$41:$I$59</c:f>
              <c:numCache>
                <c:formatCode>0.0%</c:formatCode>
                <c:ptCount val="19"/>
                <c:pt idx="0">
                  <c:v>0.3275781161351865</c:v>
                </c:pt>
                <c:pt idx="1">
                  <c:v>0.19187903754690236</c:v>
                </c:pt>
                <c:pt idx="2">
                  <c:v>0.14724124601173544</c:v>
                </c:pt>
                <c:pt idx="3">
                  <c:v>0.11547263939934187</c:v>
                </c:pt>
                <c:pt idx="4">
                  <c:v>6.2288085883033979E-2</c:v>
                </c:pt>
                <c:pt idx="5">
                  <c:v>5.1950811884691792E-2</c:v>
                </c:pt>
                <c:pt idx="6">
                  <c:v>3.0374276631221834E-2</c:v>
                </c:pt>
                <c:pt idx="7">
                  <c:v>1.3823098951271533E-2</c:v>
                </c:pt>
                <c:pt idx="8">
                  <c:v>1.2484542169346665E-2</c:v>
                </c:pt>
                <c:pt idx="9">
                  <c:v>1.2625898381230972E-2</c:v>
                </c:pt>
                <c:pt idx="10">
                  <c:v>7.5841934906906838E-3</c:v>
                </c:pt>
                <c:pt idx="11">
                  <c:v>5.4667351330767765E-3</c:v>
                </c:pt>
                <c:pt idx="12">
                  <c:v>5.8715716310583635E-3</c:v>
                </c:pt>
                <c:pt idx="13">
                  <c:v>3.7185338187524877E-3</c:v>
                </c:pt>
                <c:pt idx="14">
                  <c:v>4.9340049195808165E-3</c:v>
                </c:pt>
                <c:pt idx="15">
                  <c:v>1.9712941113117664E-3</c:v>
                </c:pt>
                <c:pt idx="16">
                  <c:v>2.4059404226839214E-3</c:v>
                </c:pt>
                <c:pt idx="17">
                  <c:v>8.8756315353207818E-4</c:v>
                </c:pt>
                <c:pt idx="18">
                  <c:v>1.4424103253500729E-3</c:v>
                </c:pt>
              </c:numCache>
            </c:numRef>
          </c:val>
        </c:ser>
        <c:axId val="72521216"/>
        <c:axId val="72523136"/>
      </c:barChart>
      <c:catAx>
        <c:axId val="72521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Entidad</a:t>
                </a:r>
              </a:p>
            </c:rich>
          </c:tx>
          <c:layout>
            <c:manualLayout>
              <c:xMode val="edge"/>
              <c:yMode val="edge"/>
              <c:x val="6.2710051559761004E-2"/>
              <c:y val="0.4362878022767033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523136"/>
        <c:crosses val="autoZero"/>
        <c:auto val="1"/>
        <c:lblAlgn val="ctr"/>
        <c:lblOffset val="100"/>
      </c:catAx>
      <c:valAx>
        <c:axId val="725231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Porcentaje del presupuesto</a:t>
                </a:r>
              </a:p>
            </c:rich>
          </c:tx>
          <c:layout>
            <c:manualLayout>
              <c:xMode val="edge"/>
              <c:yMode val="edge"/>
              <c:x val="0.80468519498303814"/>
              <c:y val="0.96432078793783027"/>
            </c:manualLayout>
          </c:layout>
        </c:title>
        <c:numFmt formatCode="0.0%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52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28853754940751E-3"/>
          <c:y val="0.74574347332577196"/>
          <c:w val="0.15019773220047183"/>
          <c:h val="0.12372304199773049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Presupuesto 2021 y  Proyecto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por agrupación institucional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(En millones Q.)</a:t>
            </a:r>
          </a:p>
        </c:rich>
      </c:tx>
      <c:layout>
        <c:manualLayout>
          <c:xMode val="edge"/>
          <c:yMode val="edge"/>
          <c:x val="0.2383396220310674"/>
          <c:y val="3.4090334031987003E-2"/>
        </c:manualLayout>
      </c:layout>
    </c:title>
    <c:view3D>
      <c:depthPercent val="100"/>
      <c:rAngAx val="1"/>
    </c:view3D>
    <c:sideWall>
      <c:spPr>
        <a:solidFill>
          <a:schemeClr val="accent6">
            <a:lumMod val="20000"/>
            <a:lumOff val="80000"/>
          </a:schemeClr>
        </a:solidFill>
      </c:spPr>
    </c:sideWall>
    <c:backWall>
      <c:spPr>
        <a:solidFill>
          <a:schemeClr val="accent6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18162520075703761"/>
          <c:y val="0.19533084672431739"/>
          <c:w val="0.79261145058515892"/>
          <c:h val="0.5418431784989951"/>
        </c:manualLayout>
      </c:layout>
      <c:bar3DChart>
        <c:barDir val="col"/>
        <c:grouping val="stacked"/>
        <c:ser>
          <c:idx val="0"/>
          <c:order val="0"/>
          <c:tx>
            <c:v>Aprobado 2021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1.5256409794374835E-2"/>
                  <c:y val="5.6808676429409184E-3"/>
                </c:manualLayout>
              </c:layout>
              <c:showVal val="1"/>
            </c:dLbl>
            <c:dLbl>
              <c:idx val="1"/>
              <c:layout>
                <c:manualLayout>
                  <c:x val="1.525640979437483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089743556741054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717948453928470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Institución!$A$93:$A$96</c:f>
              <c:strCache>
                <c:ptCount val="4"/>
                <c:pt idx="0">
                  <c:v>Obligaciones del Estado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Institución!$B$93:$B$96</c:f>
              <c:numCache>
                <c:formatCode>"Q"#,##0.0</c:formatCode>
                <c:ptCount val="4"/>
                <c:pt idx="0">
                  <c:v>33594.1</c:v>
                </c:pt>
                <c:pt idx="1">
                  <c:v>14611</c:v>
                </c:pt>
                <c:pt idx="2">
                  <c:v>40143.300000000003</c:v>
                </c:pt>
                <c:pt idx="3">
                  <c:v>19173.100000000002</c:v>
                </c:pt>
              </c:numCache>
            </c:numRef>
          </c:val>
        </c:ser>
        <c:ser>
          <c:idx val="1"/>
          <c:order val="1"/>
          <c:tx>
            <c:v>Vigente 2021</c:v>
          </c:tx>
          <c:spPr>
            <a:solidFill>
              <a:srgbClr val="FFDDFF"/>
            </a:solidFill>
          </c:spPr>
          <c:dLbls>
            <c:dLbl>
              <c:idx val="0"/>
              <c:layout>
                <c:manualLayout>
                  <c:x val="1.5256409794374835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1.3076922680892712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525640979437476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717948453928470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Institución!$A$93:$A$96</c:f>
              <c:strCache>
                <c:ptCount val="4"/>
                <c:pt idx="0">
                  <c:v>Obligaciones del Estado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Institución!$C$93:$C$96</c:f>
              <c:numCache>
                <c:formatCode>"Q"#,##0.0</c:formatCode>
                <c:ptCount val="4"/>
                <c:pt idx="0">
                  <c:v>42306.400000000001</c:v>
                </c:pt>
                <c:pt idx="1">
                  <c:v>14611</c:v>
                </c:pt>
                <c:pt idx="2">
                  <c:v>40852.800000000003</c:v>
                </c:pt>
                <c:pt idx="3">
                  <c:v>9751.2999999999975</c:v>
                </c:pt>
              </c:numCache>
            </c:numRef>
          </c:val>
        </c:ser>
        <c:ser>
          <c:idx val="2"/>
          <c:order val="2"/>
          <c:tx>
            <c:v>Recomendado 2022</c:v>
          </c:tx>
          <c:spPr>
            <a:solidFill>
              <a:srgbClr val="CCFF99"/>
            </a:solidFill>
          </c:spPr>
          <c:dLbls>
            <c:dLbl>
              <c:idx val="0"/>
              <c:layout>
                <c:manualLayout>
                  <c:x val="1.3076922680892712E-2"/>
                  <c:y val="5.2074018496787641E-17"/>
                </c:manualLayout>
              </c:layout>
              <c:showVal val="1"/>
            </c:dLbl>
            <c:dLbl>
              <c:idx val="1"/>
              <c:layout>
                <c:manualLayout>
                  <c:x val="1.525640979437483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525640979437476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717948453928470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Institución!$A$93:$A$96</c:f>
              <c:strCache>
                <c:ptCount val="4"/>
                <c:pt idx="0">
                  <c:v>Obligaciones del Estado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Institución!$D$93:$D$96</c:f>
              <c:numCache>
                <c:formatCode>"Q"#,##0.0</c:formatCode>
                <c:ptCount val="4"/>
                <c:pt idx="0">
                  <c:v>34065.699999999997</c:v>
                </c:pt>
                <c:pt idx="1">
                  <c:v>15312</c:v>
                </c:pt>
                <c:pt idx="2">
                  <c:v>43842.3</c:v>
                </c:pt>
                <c:pt idx="3">
                  <c:v>10772.600000000002</c:v>
                </c:pt>
              </c:numCache>
            </c:numRef>
          </c:val>
        </c:ser>
        <c:shape val="box"/>
        <c:axId val="72473216"/>
        <c:axId val="72630656"/>
        <c:axId val="0"/>
      </c:bar3DChart>
      <c:catAx>
        <c:axId val="72473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630656"/>
        <c:crosses val="autoZero"/>
        <c:auto val="1"/>
        <c:lblAlgn val="ctr"/>
        <c:lblOffset val="100"/>
      </c:catAx>
      <c:valAx>
        <c:axId val="72630656"/>
        <c:scaling>
          <c:orientation val="minMax"/>
        </c:scaling>
        <c:axPos val="l"/>
        <c:majorGridlines/>
        <c:numFmt formatCode="&quot;Q&quot;#,##0.0" sourceLinked="1"/>
        <c:tickLblPos val="nextTo"/>
        <c:spPr>
          <a:noFill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47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41002309225991"/>
          <c:y val="0.87747899318341038"/>
          <c:w val="0.68258908314426847"/>
          <c:h val="5.7657810759266126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161925</xdr:rowOff>
    </xdr:from>
    <xdr:to>
      <xdr:col>10</xdr:col>
      <xdr:colOff>476250</xdr:colOff>
      <xdr:row>60</xdr:row>
      <xdr:rowOff>142875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0.92447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362576"/>
          <a:ext cx="5581650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  <a:p xmlns:a="http://schemas.openxmlformats.org/drawingml/2006/main">
          <a:r>
            <a:rPr lang="es-ES" sz="1000" b="1"/>
            <a:t>Nota: Pueden existir diferencias por redondeo.</a:t>
          </a:r>
        </a:p>
      </cdr:txBody>
    </cdr:sp>
  </cdr:relSizeAnchor>
  <cdr:relSizeAnchor xmlns:cdr="http://schemas.openxmlformats.org/drawingml/2006/chartDrawing">
    <cdr:from>
      <cdr:x>0.3686</cdr:x>
      <cdr:y>0.56451</cdr:y>
    </cdr:from>
    <cdr:to>
      <cdr:x>0.69454</cdr:x>
      <cdr:y>0.61602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057396" y="3269190"/>
          <a:ext cx="1819279" cy="2983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100" b="1"/>
            <a:t>Total: Q.103,992.5 millones </a:t>
          </a:r>
          <a:endParaRPr lang="es-E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105336</xdr:colOff>
      <xdr:row>0</xdr:row>
      <xdr:rowOff>98052</xdr:rowOff>
    </xdr:from>
    <xdr:to>
      <xdr:col>21</xdr:col>
      <xdr:colOff>599515</xdr:colOff>
      <xdr:row>41</xdr:row>
      <xdr:rowOff>12327</xdr:rowOff>
    </xdr:to>
    <xdr:graphicFrame macro="">
      <xdr:nvGraphicFramePr>
        <xdr:cNvPr id="41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578223</xdr:colOff>
      <xdr:row>98</xdr:row>
      <xdr:rowOff>20170</xdr:rowOff>
    </xdr:from>
    <xdr:to>
      <xdr:col>5</xdr:col>
      <xdr:colOff>9525</xdr:colOff>
      <xdr:row>124</xdr:row>
      <xdr:rowOff>115420</xdr:rowOff>
    </xdr:to>
    <xdr:graphicFrame macro="">
      <xdr:nvGraphicFramePr>
        <xdr:cNvPr id="419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0.96625</cdr:y>
    </cdr:from>
    <cdr:to>
      <cdr:x>0</cdr:x>
      <cdr:y>0.96847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8048625"/>
          <a:ext cx="8848164" cy="37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2018* = Aprobado mediante Dto. 50-2016</a:t>
          </a:r>
          <a:r>
            <a:rPr lang="es-ES" sz="1000" b="1" baseline="0"/>
            <a:t> y sus ampliaciones en artículos 97 y 98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0.02093</cdr:x>
      <cdr:y>0.94763</cdr:y>
    </cdr:from>
    <cdr:to>
      <cdr:x>0.65527</cdr:x>
      <cdr:y>0.98799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201707" y="7978588"/>
          <a:ext cx="6113926" cy="339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0.93497</cdr:y>
    </cdr:from>
    <cdr:to>
      <cdr:x>0.98975</cdr:x>
      <cdr:y>0.99862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4993901"/>
          <a:ext cx="6113930" cy="32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0.94234</cdr:y>
    </cdr:from>
    <cdr:to>
      <cdr:x>0.53846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915025"/>
          <a:ext cx="6667500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/>
          </a:extLst>
        </xdr:cNvPr>
        <xdr:cNvSpPr txBox="1"/>
      </xdr:nvSpPr>
      <xdr:spPr>
        <a:xfrm>
          <a:off x="11972925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95250</xdr:colOff>
      <xdr:row>25</xdr:row>
      <xdr:rowOff>28575</xdr:rowOff>
    </xdr:from>
    <xdr:to>
      <xdr:col>6</xdr:col>
      <xdr:colOff>523875</xdr:colOff>
      <xdr:row>63</xdr:row>
      <xdr:rowOff>85725</xdr:rowOff>
    </xdr:to>
    <xdr:graphicFrame macro="">
      <xdr:nvGraphicFramePr>
        <xdr:cNvPr id="117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323850</xdr:colOff>
      <xdr:row>26</xdr:row>
      <xdr:rowOff>47625</xdr:rowOff>
    </xdr:to>
    <xdr:graphicFrame macro="">
      <xdr:nvGraphicFramePr>
        <xdr:cNvPr id="1174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876300</xdr:colOff>
      <xdr:row>31</xdr:row>
      <xdr:rowOff>142875</xdr:rowOff>
    </xdr:from>
    <xdr:to>
      <xdr:col>16</xdr:col>
      <xdr:colOff>400050</xdr:colOff>
      <xdr:row>63</xdr:row>
      <xdr:rowOff>142875</xdr:rowOff>
    </xdr:to>
    <xdr:graphicFrame macro="">
      <xdr:nvGraphicFramePr>
        <xdr:cNvPr id="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16</xdr:col>
      <xdr:colOff>457200</xdr:colOff>
      <xdr:row>99</xdr:row>
      <xdr:rowOff>0</xdr:rowOff>
    </xdr:to>
    <xdr:graphicFrame macro="">
      <xdr:nvGraphicFramePr>
        <xdr:cNvPr id="8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0.95441</cdr:y>
    </cdr:from>
    <cdr:to>
      <cdr:x>0.92308</cdr:x>
      <cdr:y>0.99848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5981699"/>
          <a:ext cx="7315224" cy="276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0.94222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4882207"/>
          <a:ext cx="3632299" cy="24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0.66077</cdr:x>
      <cdr:y>0.27206</cdr:y>
    </cdr:from>
    <cdr:to>
      <cdr:x>0.9469</cdr:x>
      <cdr:y>0.32537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267200" y="1409706"/>
          <a:ext cx="1847833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Q.103,992.5 millones </a:t>
          </a:r>
          <a:endParaRPr lang="es-E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0.94222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4882207"/>
          <a:ext cx="3632299" cy="24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0.59587</cdr:x>
      <cdr:y>0.33456</cdr:y>
    </cdr:from>
    <cdr:to>
      <cdr:x>0.88053</cdr:x>
      <cdr:y>0.38787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48088" y="1733556"/>
          <a:ext cx="1838320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5"/>
        </a:lnRef>
        <a:fillRef xmlns:a="http://schemas.openxmlformats.org/drawingml/2006/main" idx="2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Q.103.992.5 millones </a:t>
          </a:r>
          <a:endParaRPr lang="es-E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0.94222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4882207"/>
          <a:ext cx="3632299" cy="24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0.36136</cdr:x>
      <cdr:y>0.5625</cdr:y>
    </cdr:from>
    <cdr:to>
      <cdr:x>0.65339</cdr:x>
      <cdr:y>0.61581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33645" y="2914650"/>
          <a:ext cx="1885930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5"/>
        </a:lnRef>
        <a:fillRef xmlns:a="http://schemas.openxmlformats.org/drawingml/2006/main" idx="2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Q.103,992.5 millones </a:t>
          </a:r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85725</xdr:rowOff>
    </xdr:from>
    <xdr:to>
      <xdr:col>6</xdr:col>
      <xdr:colOff>133350</xdr:colOff>
      <xdr:row>52</xdr:row>
      <xdr:rowOff>95250</xdr:rowOff>
    </xdr:to>
    <xdr:graphicFrame macro="">
      <xdr:nvGraphicFramePr>
        <xdr:cNvPr id="317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1</xdr:row>
      <xdr:rowOff>28575</xdr:rowOff>
    </xdr:from>
    <xdr:to>
      <xdr:col>19</xdr:col>
      <xdr:colOff>47625</xdr:colOff>
      <xdr:row>33</xdr:row>
      <xdr:rowOff>123825</xdr:rowOff>
    </xdr:to>
    <xdr:graphicFrame macro="">
      <xdr:nvGraphicFramePr>
        <xdr:cNvPr id="317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0.00403</cdr:x>
      <cdr:y>0.92527</cdr:y>
    </cdr:from>
    <cdr:to>
      <cdr:x>0.97715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8575" y="4953000"/>
          <a:ext cx="68961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70"/>
  <sheetViews>
    <sheetView showGridLines="0" zoomScaleNormal="100" workbookViewId="0"/>
  </sheetViews>
  <sheetFormatPr baseColWidth="10" defaultRowHeight="12.75"/>
  <cols>
    <col min="1" max="1" width="4.5703125" customWidth="1"/>
    <col min="2" max="2" width="56.85546875" customWidth="1"/>
    <col min="3" max="3" width="14.7109375" customWidth="1"/>
    <col min="4" max="4" width="16.7109375" customWidth="1"/>
    <col min="5" max="5" width="14.28515625" customWidth="1"/>
    <col min="6" max="6" width="16.42578125" customWidth="1"/>
    <col min="7" max="7" width="13.85546875" customWidth="1"/>
    <col min="8" max="8" width="15.85546875" customWidth="1"/>
    <col min="9" max="9" width="15" customWidth="1"/>
    <col min="11" max="11" width="16.42578125" bestFit="1" customWidth="1"/>
    <col min="12" max="13" width="12.5703125" bestFit="1" customWidth="1"/>
  </cols>
  <sheetData>
    <row r="1" spans="1:13" ht="21">
      <c r="A1" s="183"/>
      <c r="B1" s="184" t="s">
        <v>86</v>
      </c>
      <c r="C1" s="183"/>
      <c r="D1" s="70"/>
      <c r="E1" s="70"/>
      <c r="F1" s="70"/>
      <c r="H1" s="53"/>
    </row>
    <row r="2" spans="1:13" ht="21">
      <c r="A2" s="10"/>
      <c r="B2" s="60"/>
      <c r="C2" s="11"/>
      <c r="D2" s="11"/>
      <c r="E2" s="11"/>
      <c r="F2" s="11"/>
      <c r="G2" s="10"/>
      <c r="H2" s="10"/>
    </row>
    <row r="3" spans="1:13" ht="15">
      <c r="A3" s="10"/>
      <c r="B3" s="10"/>
      <c r="C3" s="10"/>
      <c r="D3" s="10"/>
      <c r="E3" s="10"/>
      <c r="F3" s="10"/>
      <c r="G3" s="10"/>
      <c r="H3" s="10"/>
    </row>
    <row r="4" spans="1:13" ht="15">
      <c r="A4" s="10"/>
      <c r="B4" s="10"/>
      <c r="C4" s="10"/>
      <c r="D4" s="100"/>
      <c r="E4" s="10"/>
      <c r="F4" s="10"/>
      <c r="G4" s="10"/>
      <c r="H4" s="10"/>
    </row>
    <row r="5" spans="1:13" ht="15">
      <c r="A5" s="10"/>
      <c r="B5" s="10"/>
      <c r="C5" s="10"/>
      <c r="D5" s="98">
        <v>103992.5</v>
      </c>
      <c r="E5" s="10"/>
      <c r="F5" s="98">
        <v>107521.5</v>
      </c>
      <c r="G5" s="10"/>
      <c r="H5" s="97">
        <v>107521.5</v>
      </c>
    </row>
    <row r="6" spans="1:13" ht="15">
      <c r="A6" s="10"/>
      <c r="B6" s="10"/>
      <c r="C6" s="10"/>
      <c r="D6" s="102" t="s">
        <v>81</v>
      </c>
      <c r="E6" s="10"/>
      <c r="F6" s="100" t="s">
        <v>78</v>
      </c>
      <c r="G6" s="12"/>
      <c r="H6" s="100" t="s">
        <v>79</v>
      </c>
    </row>
    <row r="7" spans="1:13" ht="30">
      <c r="A7" s="10"/>
      <c r="B7" s="10"/>
      <c r="C7" s="14" t="s">
        <v>89</v>
      </c>
      <c r="D7" s="21" t="s">
        <v>90</v>
      </c>
      <c r="E7" s="20" t="s">
        <v>91</v>
      </c>
      <c r="F7" s="13" t="s">
        <v>92</v>
      </c>
      <c r="G7" s="22" t="s">
        <v>93</v>
      </c>
      <c r="H7" s="22" t="s">
        <v>94</v>
      </c>
    </row>
    <row r="8" spans="1:13" ht="20.25" customHeight="1">
      <c r="A8" s="10">
        <v>4</v>
      </c>
      <c r="B8" s="10" t="s">
        <v>30</v>
      </c>
      <c r="C8" s="15">
        <f t="shared" ref="C8:C19" si="0">+D8/$D$21</f>
        <v>4.3012717263264189E-3</v>
      </c>
      <c r="D8" s="12">
        <v>447.3</v>
      </c>
      <c r="E8" s="15">
        <f t="shared" ref="E8:E19" si="1">+F8/$F$21</f>
        <v>1.9656533809517165E-2</v>
      </c>
      <c r="F8" s="12">
        <v>2113.5</v>
      </c>
      <c r="G8" s="15">
        <f t="shared" ref="G8:G19" si="2">+H8/$H$21</f>
        <v>0.13239584641211291</v>
      </c>
      <c r="H8" s="12">
        <v>14235.4</v>
      </c>
      <c r="I8" s="12"/>
      <c r="K8" s="144"/>
      <c r="L8" s="145"/>
      <c r="M8" s="145"/>
    </row>
    <row r="9" spans="1:13" ht="15">
      <c r="A9" s="10">
        <v>9</v>
      </c>
      <c r="B9" s="10" t="s">
        <v>54</v>
      </c>
      <c r="C9" s="15">
        <f t="shared" si="0"/>
        <v>1.2717263264177707E-2</v>
      </c>
      <c r="D9" s="12">
        <v>1322.5</v>
      </c>
      <c r="E9" s="15">
        <f t="shared" si="1"/>
        <v>1.1093595234441483E-2</v>
      </c>
      <c r="F9" s="12">
        <v>1192.8</v>
      </c>
      <c r="G9" s="15">
        <f t="shared" si="2"/>
        <v>1.1322386685453607E-2</v>
      </c>
      <c r="H9" s="12">
        <v>1217.4000000000001</v>
      </c>
      <c r="I9" s="12"/>
      <c r="K9" s="144"/>
      <c r="L9" s="145"/>
      <c r="M9" s="145"/>
    </row>
    <row r="10" spans="1:13" ht="20.25" customHeight="1">
      <c r="A10" s="10">
        <v>6</v>
      </c>
      <c r="B10" s="10" t="s">
        <v>32</v>
      </c>
      <c r="C10" s="15">
        <f t="shared" si="0"/>
        <v>1.8201312594658271E-2</v>
      </c>
      <c r="D10" s="12">
        <v>1892.8</v>
      </c>
      <c r="E10" s="15">
        <f t="shared" si="1"/>
        <v>1.3206660993382718E-2</v>
      </c>
      <c r="F10" s="12">
        <v>1420</v>
      </c>
      <c r="G10" s="15">
        <f t="shared" si="2"/>
        <v>1.7661583962277311E-2</v>
      </c>
      <c r="H10" s="12">
        <v>1899</v>
      </c>
      <c r="I10" s="12"/>
      <c r="K10" s="144"/>
      <c r="L10" s="145"/>
      <c r="M10" s="145"/>
    </row>
    <row r="11" spans="1:13" ht="20.25" customHeight="1">
      <c r="A11" s="10">
        <v>2</v>
      </c>
      <c r="B11" s="10" t="s">
        <v>0</v>
      </c>
      <c r="C11" s="15">
        <f t="shared" si="0"/>
        <v>2.1028439550929159E-2</v>
      </c>
      <c r="D11" s="12">
        <v>2186.8000000000002</v>
      </c>
      <c r="E11" s="15">
        <f t="shared" si="1"/>
        <v>1.6472984472872869E-2</v>
      </c>
      <c r="F11" s="12">
        <v>1771.2</v>
      </c>
      <c r="G11" s="15">
        <f t="shared" si="2"/>
        <v>1.6182809949637979E-2</v>
      </c>
      <c r="H11" s="12">
        <v>1740</v>
      </c>
      <c r="I11" s="12"/>
      <c r="K11" s="144"/>
      <c r="L11" s="145"/>
      <c r="M11" s="145"/>
    </row>
    <row r="12" spans="1:13" ht="15">
      <c r="A12" s="10">
        <v>1</v>
      </c>
      <c r="B12" s="10" t="s">
        <v>36</v>
      </c>
      <c r="C12" s="15">
        <f t="shared" si="0"/>
        <v>6.4318099862970907E-2</v>
      </c>
      <c r="D12" s="12">
        <v>6688.6</v>
      </c>
      <c r="E12" s="15">
        <f t="shared" si="1"/>
        <v>4.9139939453969675E-2</v>
      </c>
      <c r="F12" s="12">
        <v>5283.6</v>
      </c>
      <c r="G12" s="15">
        <f t="shared" si="2"/>
        <v>5.7009063303618344E-2</v>
      </c>
      <c r="H12" s="12">
        <v>6129.7</v>
      </c>
      <c r="I12" s="12"/>
      <c r="K12" s="144"/>
      <c r="L12" s="145"/>
      <c r="M12" s="145"/>
    </row>
    <row r="13" spans="1:13" ht="20.25" customHeight="1">
      <c r="A13" s="10">
        <v>5</v>
      </c>
      <c r="B13" s="10" t="s">
        <v>31</v>
      </c>
      <c r="C13" s="15">
        <f t="shared" si="0"/>
        <v>7.1487847681323186E-2</v>
      </c>
      <c r="D13" s="12">
        <v>7434.2</v>
      </c>
      <c r="E13" s="15">
        <f t="shared" si="1"/>
        <v>0.20488553452100275</v>
      </c>
      <c r="F13" s="12">
        <v>22029.599999999999</v>
      </c>
      <c r="G13" s="15">
        <f t="shared" si="2"/>
        <v>7.4580432750659176E-2</v>
      </c>
      <c r="H13" s="12">
        <v>8019</v>
      </c>
      <c r="I13" s="12"/>
      <c r="K13" s="144"/>
      <c r="L13" s="145"/>
      <c r="M13" s="145"/>
    </row>
    <row r="14" spans="1:13" ht="20.25" customHeight="1">
      <c r="A14" s="10">
        <v>11</v>
      </c>
      <c r="B14" s="10" t="s">
        <v>34</v>
      </c>
      <c r="C14" s="15">
        <f t="shared" si="0"/>
        <v>8.7463038199870197E-2</v>
      </c>
      <c r="D14" s="12">
        <v>9095.5</v>
      </c>
      <c r="E14" s="15">
        <f t="shared" si="1"/>
        <v>8.1605074333970407E-2</v>
      </c>
      <c r="F14" s="12">
        <v>8774.2999999999993</v>
      </c>
      <c r="G14" s="15">
        <f t="shared" si="2"/>
        <v>8.2114739842729129E-2</v>
      </c>
      <c r="H14" s="12">
        <v>8829.1</v>
      </c>
      <c r="I14" s="12"/>
      <c r="K14" s="144"/>
      <c r="L14" s="145"/>
      <c r="M14" s="145"/>
    </row>
    <row r="15" spans="1:13" ht="15">
      <c r="A15" s="10">
        <v>7</v>
      </c>
      <c r="B15" s="10" t="s">
        <v>33</v>
      </c>
      <c r="C15" s="15">
        <f t="shared" si="0"/>
        <v>9.9132148953049518E-2</v>
      </c>
      <c r="D15" s="12">
        <v>10309</v>
      </c>
      <c r="E15" s="15">
        <f t="shared" si="1"/>
        <v>8.0678747971335979E-2</v>
      </c>
      <c r="F15" s="12">
        <v>8674.7000000000007</v>
      </c>
      <c r="G15" s="15">
        <f t="shared" si="2"/>
        <v>8.9584873722929823E-2</v>
      </c>
      <c r="H15" s="12">
        <v>9632.2999999999993</v>
      </c>
      <c r="I15" s="12"/>
      <c r="K15" s="144"/>
      <c r="L15" s="145"/>
      <c r="M15" s="145"/>
    </row>
    <row r="16" spans="1:13" ht="20.25" customHeight="1">
      <c r="A16" s="10">
        <v>8</v>
      </c>
      <c r="B16" s="10" t="s">
        <v>1</v>
      </c>
      <c r="C16" s="15">
        <f t="shared" si="0"/>
        <v>0.11524869581941007</v>
      </c>
      <c r="D16" s="12">
        <v>11985</v>
      </c>
      <c r="E16" s="15">
        <f t="shared" si="1"/>
        <v>8.8393484093878899E-2</v>
      </c>
      <c r="F16" s="12">
        <v>9504.2000000000007</v>
      </c>
      <c r="G16" s="15">
        <f t="shared" si="2"/>
        <v>8.1602284194323929E-2</v>
      </c>
      <c r="H16" s="12">
        <v>8774</v>
      </c>
      <c r="I16" s="12"/>
      <c r="K16" s="144"/>
      <c r="L16" s="145"/>
      <c r="M16" s="145"/>
    </row>
    <row r="17" spans="1:13" ht="15">
      <c r="A17" s="10">
        <v>3</v>
      </c>
      <c r="B17" s="10" t="s">
        <v>39</v>
      </c>
      <c r="C17" s="15">
        <f t="shared" si="0"/>
        <v>0.13114503449768014</v>
      </c>
      <c r="D17" s="12">
        <v>13638.1</v>
      </c>
      <c r="E17" s="15">
        <f t="shared" si="1"/>
        <v>0.10117232367479993</v>
      </c>
      <c r="F17" s="12">
        <v>10878.2</v>
      </c>
      <c r="G17" s="15">
        <f t="shared" si="2"/>
        <v>0.10437261384932316</v>
      </c>
      <c r="H17" s="12">
        <v>11222.3</v>
      </c>
      <c r="I17" s="12"/>
      <c r="K17" s="144"/>
      <c r="L17" s="145"/>
      <c r="M17" s="145"/>
    </row>
    <row r="18" spans="1:13" ht="15">
      <c r="A18" s="10">
        <v>12</v>
      </c>
      <c r="B18" s="10" t="s">
        <v>35</v>
      </c>
      <c r="C18" s="15">
        <f t="shared" si="0"/>
        <v>0.14724138760006733</v>
      </c>
      <c r="D18" s="12">
        <v>15312</v>
      </c>
      <c r="E18" s="15">
        <f t="shared" si="1"/>
        <v>0.13588910124951753</v>
      </c>
      <c r="F18" s="12">
        <v>14611</v>
      </c>
      <c r="G18" s="15">
        <f t="shared" si="2"/>
        <v>0.13588910124951753</v>
      </c>
      <c r="H18" s="12">
        <v>14611</v>
      </c>
      <c r="I18" s="12"/>
      <c r="K18" s="144"/>
      <c r="L18" s="145"/>
      <c r="M18" s="145"/>
    </row>
    <row r="19" spans="1:13" ht="20.25" customHeight="1">
      <c r="A19" s="10">
        <v>10</v>
      </c>
      <c r="B19" s="10" t="s">
        <v>9</v>
      </c>
      <c r="C19" s="15">
        <f t="shared" si="0"/>
        <v>0.22771546024953726</v>
      </c>
      <c r="D19" s="12">
        <v>23680.7</v>
      </c>
      <c r="E19" s="15">
        <f t="shared" si="1"/>
        <v>0.19780602019131058</v>
      </c>
      <c r="F19" s="12">
        <v>21268.400000000001</v>
      </c>
      <c r="G19" s="15">
        <f t="shared" si="2"/>
        <v>0.19728426407741706</v>
      </c>
      <c r="H19" s="12">
        <v>21212.3</v>
      </c>
      <c r="I19" s="12"/>
      <c r="K19" s="144"/>
      <c r="L19" s="145"/>
      <c r="M19" s="145"/>
    </row>
    <row r="20" spans="1:13" ht="15">
      <c r="A20" s="10"/>
      <c r="B20" s="10"/>
      <c r="C20" s="15"/>
      <c r="D20" s="12"/>
      <c r="E20" s="15"/>
      <c r="F20" s="12"/>
      <c r="G20" s="12"/>
      <c r="I20" s="12"/>
      <c r="K20" s="144"/>
      <c r="L20" s="145"/>
      <c r="M20" s="145"/>
    </row>
    <row r="21" spans="1:13" ht="15">
      <c r="A21" s="10"/>
      <c r="B21" s="16" t="s">
        <v>18</v>
      </c>
      <c r="C21" s="19">
        <f>SUM(C8:C19)</f>
        <v>1</v>
      </c>
      <c r="D21" s="18">
        <f>SUM(D8:D19)</f>
        <v>103992.49999999999</v>
      </c>
      <c r="E21" s="17">
        <f>SUM(E8:E20)</f>
        <v>1</v>
      </c>
      <c r="F21" s="18">
        <f>SUM(F8:F19)</f>
        <v>107521.5</v>
      </c>
      <c r="G21" s="19">
        <f>SUM(G8:G19)</f>
        <v>1</v>
      </c>
      <c r="H21" s="18">
        <f>SUM(H8:H19)</f>
        <v>107521.5</v>
      </c>
      <c r="I21" s="71"/>
      <c r="J21" s="71"/>
    </row>
    <row r="22" spans="1:13" ht="15">
      <c r="A22" s="10"/>
      <c r="B22" s="10"/>
      <c r="C22" s="10"/>
      <c r="D22" s="10"/>
      <c r="E22" s="10"/>
      <c r="F22" s="12"/>
      <c r="G22" s="12"/>
      <c r="H22" s="12"/>
    </row>
    <row r="23" spans="1:13" ht="15">
      <c r="A23" s="10"/>
      <c r="B23" s="10"/>
      <c r="C23" s="10"/>
      <c r="D23" s="10"/>
      <c r="E23" s="10"/>
      <c r="F23" s="10"/>
      <c r="G23" s="12"/>
      <c r="H23" s="12"/>
    </row>
    <row r="24" spans="1:13" ht="15">
      <c r="A24" s="10"/>
      <c r="B24" s="61"/>
      <c r="C24" s="10"/>
      <c r="D24" s="10"/>
      <c r="E24" s="10"/>
      <c r="F24" s="10"/>
      <c r="G24" s="12"/>
      <c r="H24" s="12"/>
    </row>
    <row r="25" spans="1:13" ht="15">
      <c r="A25" s="10"/>
      <c r="B25" s="10"/>
      <c r="C25" s="10"/>
      <c r="D25" s="10"/>
      <c r="E25" s="10"/>
      <c r="F25" s="10"/>
      <c r="G25" s="12"/>
      <c r="H25" s="12"/>
    </row>
    <row r="26" spans="1:13" ht="15">
      <c r="A26" s="10"/>
      <c r="B26" s="10"/>
      <c r="C26" s="10"/>
      <c r="D26" s="10"/>
      <c r="E26" s="10"/>
      <c r="F26" s="10"/>
      <c r="G26" s="12"/>
      <c r="H26" s="12"/>
    </row>
    <row r="27" spans="1:13" ht="15">
      <c r="A27" s="10"/>
      <c r="B27" s="10"/>
      <c r="C27" s="10"/>
      <c r="D27" s="10"/>
      <c r="E27" s="10"/>
      <c r="F27" s="10"/>
      <c r="G27" s="12"/>
      <c r="H27" s="12"/>
    </row>
    <row r="70" spans="2:2">
      <c r="B70" s="52"/>
    </row>
  </sheetData>
  <sortState ref="A8:H19">
    <sortCondition ref="C8:C1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FF0000"/>
    <pageSetUpPr fitToPage="1"/>
  </sheetPr>
  <dimension ref="A1:L40"/>
  <sheetViews>
    <sheetView showGridLines="0" showZeros="0" zoomScaleNormal="70" workbookViewId="0"/>
  </sheetViews>
  <sheetFormatPr baseColWidth="10" defaultRowHeight="12.75"/>
  <cols>
    <col min="1" max="1" width="27.85546875" style="1" customWidth="1"/>
    <col min="2" max="2" width="20.42578125" style="1" customWidth="1"/>
    <col min="3" max="3" width="16.140625" style="1" customWidth="1"/>
    <col min="4" max="4" width="16" style="1" customWidth="1"/>
    <col min="5" max="5" width="16.28515625" style="1" customWidth="1"/>
    <col min="6" max="6" width="15.7109375" style="1" customWidth="1"/>
    <col min="7" max="7" width="12.7109375" style="1" customWidth="1"/>
    <col min="8" max="8" width="11.42578125" style="1" customWidth="1"/>
    <col min="9" max="9" width="14" style="1" bestFit="1" customWidth="1"/>
    <col min="10" max="10" width="16" style="1" customWidth="1"/>
    <col min="11" max="11" width="15.7109375" style="1" bestFit="1" customWidth="1"/>
    <col min="12" max="12" width="12.5703125" style="1" bestFit="1" customWidth="1"/>
    <col min="13" max="16384" width="11.42578125" style="1"/>
  </cols>
  <sheetData>
    <row r="1" spans="1:8" ht="21">
      <c r="A1" s="181" t="s">
        <v>87</v>
      </c>
      <c r="B1" s="181"/>
      <c r="C1" s="179"/>
      <c r="D1" s="182"/>
      <c r="E1" s="179"/>
      <c r="F1" s="40"/>
      <c r="G1" s="40"/>
      <c r="H1" s="40"/>
    </row>
    <row r="2" spans="1:8" ht="15">
      <c r="A2" s="7"/>
      <c r="B2" s="98">
        <v>107521.5</v>
      </c>
      <c r="C2" s="98">
        <v>107521.5</v>
      </c>
      <c r="D2" s="98">
        <v>54191</v>
      </c>
      <c r="E2" s="166">
        <v>103992.5</v>
      </c>
      <c r="F2" s="165"/>
    </row>
    <row r="3" spans="1:8" ht="15">
      <c r="A3" s="3"/>
      <c r="B3" s="99" t="s">
        <v>78</v>
      </c>
      <c r="C3" s="99" t="s">
        <v>78</v>
      </c>
      <c r="D3" s="99" t="s">
        <v>78</v>
      </c>
      <c r="E3" s="101" t="s">
        <v>82</v>
      </c>
    </row>
    <row r="4" spans="1:8" ht="15">
      <c r="A4" s="3"/>
      <c r="B4" s="8" t="s">
        <v>13</v>
      </c>
      <c r="C4" s="8" t="s">
        <v>6</v>
      </c>
      <c r="D4" s="8" t="s">
        <v>7</v>
      </c>
      <c r="E4" s="5" t="s">
        <v>59</v>
      </c>
      <c r="F4" s="5" t="s">
        <v>59</v>
      </c>
    </row>
    <row r="5" spans="1:8" ht="15">
      <c r="A5" s="4"/>
      <c r="B5" s="8">
        <v>2021</v>
      </c>
      <c r="C5" s="8">
        <v>2021</v>
      </c>
      <c r="D5" s="62" t="s">
        <v>95</v>
      </c>
      <c r="E5" s="5">
        <v>2022</v>
      </c>
      <c r="F5" s="85" t="s">
        <v>96</v>
      </c>
      <c r="G5" s="2"/>
    </row>
    <row r="6" spans="1:8" ht="15">
      <c r="A6" s="3" t="s">
        <v>3</v>
      </c>
      <c r="B6" s="47">
        <f>+B14+B15+B16</f>
        <v>71955.199999999997</v>
      </c>
      <c r="C6" s="47">
        <f>+C14+C15+C16</f>
        <v>71478.600000000006</v>
      </c>
      <c r="D6" s="47">
        <f>+D14+D15+D16</f>
        <v>36541.4</v>
      </c>
      <c r="E6" s="95">
        <f>+E14+E15+E16</f>
        <v>70420</v>
      </c>
      <c r="F6" s="84">
        <f>+E6/$E$10</f>
        <v>0.67716421857345477</v>
      </c>
      <c r="G6" s="2"/>
    </row>
    <row r="7" spans="1:8" ht="15">
      <c r="A7" s="3" t="s">
        <v>4</v>
      </c>
      <c r="B7" s="47">
        <f>+B17+B18+B19</f>
        <v>20955.3</v>
      </c>
      <c r="C7" s="47">
        <f>+C17+C18+C19</f>
        <v>21431.9</v>
      </c>
      <c r="D7" s="47">
        <f>+D17+D18+D19</f>
        <v>8756.8000000000011</v>
      </c>
      <c r="E7" s="95">
        <f>+E17+E18+E19</f>
        <v>18260.5</v>
      </c>
      <c r="F7" s="84">
        <f>+E7/$E$10</f>
        <v>0.17559439382647787</v>
      </c>
      <c r="G7" s="185"/>
    </row>
    <row r="8" spans="1:8" ht="15">
      <c r="A8" s="3" t="s">
        <v>5</v>
      </c>
      <c r="B8" s="75">
        <f>+B20</f>
        <v>14611</v>
      </c>
      <c r="C8" s="75">
        <f>+C20</f>
        <v>14611</v>
      </c>
      <c r="D8" s="75">
        <f>+D20</f>
        <v>8892.7999999999993</v>
      </c>
      <c r="E8" s="96">
        <f>+E20</f>
        <v>15312</v>
      </c>
      <c r="F8" s="86">
        <f>+E8/$E$10</f>
        <v>0.1472413876000673</v>
      </c>
    </row>
    <row r="9" spans="1:8" ht="15">
      <c r="A9" s="3"/>
      <c r="B9" s="47"/>
      <c r="C9" s="47"/>
      <c r="D9" s="47"/>
      <c r="E9" s="47"/>
      <c r="F9" s="6"/>
    </row>
    <row r="10" spans="1:8" ht="15">
      <c r="A10" s="3" t="s">
        <v>14</v>
      </c>
      <c r="B10" s="76">
        <f>SUM(B6:B8)</f>
        <v>107521.5</v>
      </c>
      <c r="C10" s="76">
        <f>SUM(C6:C8)</f>
        <v>107521.5</v>
      </c>
      <c r="D10" s="76">
        <f>SUM(D6:D8)</f>
        <v>54191</v>
      </c>
      <c r="E10" s="76">
        <f>SUM(E6:E8)</f>
        <v>103992.5</v>
      </c>
      <c r="F10" s="87">
        <f>SUM(F6:F8)</f>
        <v>1</v>
      </c>
      <c r="G10" s="2"/>
    </row>
    <row r="11" spans="1:8" ht="15">
      <c r="A11" s="3"/>
      <c r="B11" s="77"/>
      <c r="C11" s="47"/>
      <c r="D11" s="47"/>
      <c r="E11" s="47"/>
      <c r="F11" s="1" t="s">
        <v>66</v>
      </c>
    </row>
    <row r="12" spans="1:8" ht="15">
      <c r="A12" s="3"/>
      <c r="B12" s="78" t="s">
        <v>13</v>
      </c>
      <c r="C12" s="79" t="s">
        <v>6</v>
      </c>
      <c r="D12" s="79" t="s">
        <v>7</v>
      </c>
      <c r="E12" s="80" t="s">
        <v>59</v>
      </c>
      <c r="F12" s="5" t="s">
        <v>59</v>
      </c>
    </row>
    <row r="13" spans="1:8" ht="24.75" customHeight="1">
      <c r="A13" s="3"/>
      <c r="B13" s="92">
        <v>2021</v>
      </c>
      <c r="C13" s="93">
        <v>2021</v>
      </c>
      <c r="D13" s="93" t="s">
        <v>95</v>
      </c>
      <c r="E13" s="94">
        <v>2022</v>
      </c>
      <c r="F13" s="94" t="s">
        <v>96</v>
      </c>
    </row>
    <row r="14" spans="1:8" ht="15">
      <c r="A14" s="3" t="s">
        <v>43</v>
      </c>
      <c r="B14" s="81">
        <v>9048</v>
      </c>
      <c r="C14" s="81">
        <v>10666</v>
      </c>
      <c r="D14" s="81">
        <v>4624.5</v>
      </c>
      <c r="E14" s="95">
        <v>9698.6</v>
      </c>
      <c r="F14" s="88">
        <f>+E14/$E$23</f>
        <v>9.3262494891458533E-2</v>
      </c>
      <c r="G14" s="88">
        <f>+F14+F15+F16</f>
        <v>0.67716421857345488</v>
      </c>
    </row>
    <row r="15" spans="1:8" ht="15">
      <c r="A15" s="3" t="s">
        <v>65</v>
      </c>
      <c r="B15" s="82">
        <v>34060.9</v>
      </c>
      <c r="C15" s="82">
        <v>33878.5</v>
      </c>
      <c r="D15" s="82">
        <v>18993.400000000001</v>
      </c>
      <c r="E15" s="95">
        <v>37661.199999999997</v>
      </c>
      <c r="F15" s="88">
        <f t="shared" ref="F15:F20" si="0">+E15/$E$23</f>
        <v>0.36215303988268388</v>
      </c>
    </row>
    <row r="16" spans="1:8" ht="15">
      <c r="A16" s="3" t="s">
        <v>60</v>
      </c>
      <c r="B16" s="77">
        <v>28846.3</v>
      </c>
      <c r="C16" s="77">
        <v>26934.1</v>
      </c>
      <c r="D16" s="77">
        <v>12923.5</v>
      </c>
      <c r="E16" s="95">
        <v>23060.2</v>
      </c>
      <c r="F16" s="88">
        <f t="shared" si="0"/>
        <v>0.22174868379931248</v>
      </c>
    </row>
    <row r="17" spans="1:10" ht="15">
      <c r="A17" s="3" t="s">
        <v>28</v>
      </c>
      <c r="B17" s="82">
        <v>4815</v>
      </c>
      <c r="C17" s="82">
        <v>5225.1000000000004</v>
      </c>
      <c r="D17" s="82">
        <v>1848.7</v>
      </c>
      <c r="E17" s="95">
        <v>4288.7</v>
      </c>
      <c r="F17" s="88">
        <f>+E17/$E$23</f>
        <v>4.1240474072649476E-2</v>
      </c>
      <c r="G17" s="88">
        <f>+F17+F18+F19</f>
        <v>0.17559439382647787</v>
      </c>
    </row>
    <row r="18" spans="1:10" ht="15">
      <c r="A18" s="3" t="s">
        <v>16</v>
      </c>
      <c r="B18" s="82">
        <v>12610</v>
      </c>
      <c r="C18" s="82">
        <v>12776.3</v>
      </c>
      <c r="D18" s="82">
        <v>6902.1</v>
      </c>
      <c r="E18" s="95">
        <v>13810.9</v>
      </c>
      <c r="F18" s="88">
        <f t="shared" si="0"/>
        <v>0.13280669279034546</v>
      </c>
      <c r="G18" s="91"/>
    </row>
    <row r="19" spans="1:10" ht="15">
      <c r="A19" s="3" t="s">
        <v>29</v>
      </c>
      <c r="B19" s="82">
        <v>3530.3</v>
      </c>
      <c r="C19" s="82">
        <v>3430.5</v>
      </c>
      <c r="D19" s="82">
        <v>6</v>
      </c>
      <c r="E19" s="95">
        <v>160.9</v>
      </c>
      <c r="F19" s="88">
        <f t="shared" si="0"/>
        <v>1.5472269634829437E-3</v>
      </c>
    </row>
    <row r="20" spans="1:10" ht="15">
      <c r="A20" s="3" t="s">
        <v>5</v>
      </c>
      <c r="B20" s="83">
        <v>14611</v>
      </c>
      <c r="C20" s="83">
        <v>14611</v>
      </c>
      <c r="D20" s="83">
        <v>8892.7999999999993</v>
      </c>
      <c r="E20" s="108">
        <v>15312</v>
      </c>
      <c r="F20" s="89">
        <f t="shared" si="0"/>
        <v>0.14724138760006733</v>
      </c>
      <c r="G20" s="88">
        <f>+F20</f>
        <v>0.14724138760006733</v>
      </c>
    </row>
    <row r="21" spans="1:10" ht="15">
      <c r="A21" s="3"/>
      <c r="B21" s="82"/>
      <c r="C21" s="75"/>
      <c r="D21" s="75"/>
      <c r="E21" s="81"/>
      <c r="F21" s="9"/>
    </row>
    <row r="22" spans="1:10" ht="15">
      <c r="A22" s="3"/>
      <c r="B22" s="77"/>
      <c r="C22" s="47"/>
      <c r="D22" s="47"/>
      <c r="E22" s="81"/>
    </row>
    <row r="23" spans="1:10" ht="15">
      <c r="A23" s="4" t="s">
        <v>18</v>
      </c>
      <c r="B23" s="73">
        <f>SUM(B14:B20)</f>
        <v>107521.5</v>
      </c>
      <c r="C23" s="73">
        <f>SUM(C14:C22)</f>
        <v>107521.50000000001</v>
      </c>
      <c r="D23" s="73">
        <f>SUM(D14:D22)</f>
        <v>54191</v>
      </c>
      <c r="E23" s="146">
        <f>SUM(E14:E22)</f>
        <v>103992.49999999999</v>
      </c>
      <c r="F23" s="90">
        <f>SUM(F14:F20)</f>
        <v>1</v>
      </c>
      <c r="G23" s="88">
        <f>SUM(G14:G20)</f>
        <v>1</v>
      </c>
    </row>
    <row r="24" spans="1:10" ht="15">
      <c r="A24" s="3"/>
      <c r="B24" s="72"/>
      <c r="C24" s="72"/>
      <c r="D24" s="72"/>
      <c r="E24" s="72"/>
    </row>
    <row r="25" spans="1:10" ht="15">
      <c r="A25" s="61"/>
      <c r="B25" s="3"/>
      <c r="C25" s="72"/>
      <c r="D25" s="3"/>
      <c r="E25" s="3"/>
    </row>
    <row r="26" spans="1:10" ht="15">
      <c r="A26" s="49"/>
      <c r="B26" s="49"/>
      <c r="C26" s="50"/>
      <c r="D26" s="40"/>
      <c r="E26" s="51"/>
    </row>
    <row r="27" spans="1:10" ht="15">
      <c r="A27" s="50"/>
      <c r="B27" s="50"/>
      <c r="C27" s="50"/>
      <c r="D27" s="40"/>
      <c r="E27" s="51"/>
    </row>
    <row r="32" spans="1:10">
      <c r="J32" s="2"/>
    </row>
    <row r="33" spans="9:12">
      <c r="J33" s="106"/>
      <c r="K33" s="107"/>
      <c r="L33" s="107"/>
    </row>
    <row r="34" spans="9:12">
      <c r="I34" s="105"/>
      <c r="J34" s="106"/>
      <c r="K34" s="107"/>
      <c r="L34" s="107"/>
    </row>
    <row r="35" spans="9:12">
      <c r="I35" s="105"/>
      <c r="J35" s="106"/>
      <c r="K35" s="107"/>
      <c r="L35" s="107"/>
    </row>
    <row r="36" spans="9:12">
      <c r="I36" s="105"/>
      <c r="J36" s="106"/>
      <c r="K36" s="107"/>
      <c r="L36" s="107"/>
    </row>
    <row r="37" spans="9:12">
      <c r="I37" s="105"/>
      <c r="J37" s="106"/>
      <c r="K37" s="107"/>
      <c r="L37" s="107"/>
    </row>
    <row r="38" spans="9:12">
      <c r="I38" s="105"/>
      <c r="J38" s="106"/>
      <c r="K38" s="107"/>
      <c r="L38" s="107"/>
    </row>
    <row r="39" spans="9:12">
      <c r="I39" s="105"/>
      <c r="J39" s="106"/>
      <c r="K39" s="107"/>
      <c r="L39" s="107"/>
    </row>
    <row r="40" spans="9:12">
      <c r="I40" s="105"/>
      <c r="J40" s="106"/>
    </row>
  </sheetData>
  <phoneticPr fontId="3" type="noConversion"/>
  <printOptions horizontalCentered="1"/>
  <pageMargins left="0.19685039370078741" right="0.19685039370078741" top="0.39370078740157483" bottom="0.59055118110236227" header="0" footer="0"/>
  <pageSetup orientation="landscape" r:id="rId1"/>
  <headerFooter alignWithMargins="0">
    <oddFooter>&amp;R&amp;"Arial,Negrita"&amp;13&amp;P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66"/>
  <sheetViews>
    <sheetView showGridLines="0" workbookViewId="0"/>
  </sheetViews>
  <sheetFormatPr baseColWidth="10" defaultRowHeight="12.75"/>
  <cols>
    <col min="1" max="1" width="11.42578125" style="1"/>
    <col min="2" max="2" width="21.28515625" style="1" customWidth="1"/>
    <col min="3" max="3" width="16.85546875" style="1" bestFit="1" customWidth="1"/>
    <col min="4" max="4" width="19" style="1" customWidth="1"/>
    <col min="5" max="5" width="17.5703125" style="1" customWidth="1"/>
    <col min="6" max="6" width="18.140625" style="1" customWidth="1"/>
    <col min="7" max="7" width="17.7109375" style="1" customWidth="1"/>
    <col min="8" max="8" width="19.28515625" style="1" customWidth="1"/>
    <col min="9" max="13" width="11.42578125" style="1"/>
    <col min="14" max="17" width="16.42578125" style="1" hidden="1" customWidth="1"/>
    <col min="18" max="18" width="0" style="1" hidden="1" customWidth="1"/>
    <col min="19" max="16384" width="11.42578125" style="1"/>
  </cols>
  <sheetData>
    <row r="1" spans="1:18" ht="21">
      <c r="A1" s="178" t="s">
        <v>85</v>
      </c>
      <c r="B1" s="179"/>
      <c r="C1" s="180"/>
      <c r="D1" s="180"/>
      <c r="E1" s="180"/>
      <c r="F1" s="180"/>
      <c r="G1" s="40"/>
      <c r="H1" s="40"/>
      <c r="I1" s="40"/>
      <c r="J1" s="40"/>
    </row>
    <row r="2" spans="1:18" ht="15">
      <c r="A2" s="3"/>
      <c r="B2" s="3"/>
      <c r="C2" s="98"/>
      <c r="D2" s="98"/>
      <c r="E2" s="109"/>
      <c r="F2" s="186"/>
    </row>
    <row r="3" spans="1:18" ht="15">
      <c r="A3" s="3"/>
      <c r="B3" s="3"/>
      <c r="C3" s="110" t="s">
        <v>78</v>
      </c>
      <c r="D3" s="110" t="s">
        <v>78</v>
      </c>
      <c r="E3" s="110" t="s">
        <v>84</v>
      </c>
      <c r="F3" s="110" t="s">
        <v>83</v>
      </c>
    </row>
    <row r="4" spans="1:18" ht="15">
      <c r="A4" s="3"/>
      <c r="B4" s="3"/>
      <c r="C4" s="168" t="s">
        <v>13</v>
      </c>
      <c r="D4" s="168" t="s">
        <v>6</v>
      </c>
      <c r="E4" s="168" t="s">
        <v>7</v>
      </c>
      <c r="F4" s="111" t="s">
        <v>59</v>
      </c>
    </row>
    <row r="5" spans="1:18" ht="15">
      <c r="A5" s="3"/>
      <c r="B5" s="3"/>
      <c r="C5" s="168">
        <v>2021</v>
      </c>
      <c r="D5" s="168">
        <v>2021</v>
      </c>
      <c r="E5" s="168">
        <v>2021</v>
      </c>
      <c r="F5" s="111">
        <v>2022</v>
      </c>
      <c r="G5" s="187"/>
    </row>
    <row r="6" spans="1:18" ht="15.75">
      <c r="A6" s="3"/>
      <c r="B6" s="3"/>
      <c r="C6" s="147">
        <v>107521.5</v>
      </c>
      <c r="D6" s="98">
        <v>107521.5</v>
      </c>
      <c r="E6" s="147">
        <v>57608.4</v>
      </c>
      <c r="F6" s="147">
        <v>103992.5</v>
      </c>
      <c r="G6" s="167"/>
    </row>
    <row r="7" spans="1:18" ht="15">
      <c r="A7" s="3"/>
      <c r="B7" s="4" t="s">
        <v>14</v>
      </c>
      <c r="C7" s="112">
        <f>SUM(C9:C15)</f>
        <v>107521.50000000001</v>
      </c>
      <c r="D7" s="112">
        <f>SUM(D9:D15)</f>
        <v>107521.5</v>
      </c>
      <c r="E7" s="112">
        <f>SUM(E9:E15)</f>
        <v>57608.4</v>
      </c>
      <c r="F7" s="112">
        <f>SUM(F9:F15)</f>
        <v>103992.5</v>
      </c>
      <c r="G7" s="164">
        <f>SUM(G9:G15)</f>
        <v>1</v>
      </c>
      <c r="H7" s="113"/>
    </row>
    <row r="8" spans="1:18" ht="15">
      <c r="A8" s="3"/>
      <c r="B8" s="3"/>
    </row>
    <row r="9" spans="1:18" ht="15">
      <c r="A9" s="3">
        <v>10</v>
      </c>
      <c r="B9" s="3" t="s">
        <v>71</v>
      </c>
      <c r="C9" s="47">
        <v>46975</v>
      </c>
      <c r="D9" s="47">
        <v>47818.1</v>
      </c>
      <c r="E9" s="47">
        <v>30819.7</v>
      </c>
      <c r="F9" s="47">
        <v>57240.3</v>
      </c>
      <c r="G9" s="84">
        <f>+F9/$F$7</f>
        <v>0.55042719426881748</v>
      </c>
      <c r="H9" s="47"/>
      <c r="N9" s="106">
        <v>42177769050</v>
      </c>
      <c r="O9" s="106">
        <v>44527323206.099998</v>
      </c>
      <c r="P9" s="106">
        <v>26322639736.209999</v>
      </c>
      <c r="Q9" s="106">
        <v>46731755334</v>
      </c>
      <c r="R9" s="114">
        <f t="shared" ref="R9:R15" si="0">Q9/$Q$16</f>
        <v>0.52054271255100415</v>
      </c>
    </row>
    <row r="10" spans="1:18" ht="15">
      <c r="A10" s="3">
        <v>20</v>
      </c>
      <c r="B10" s="3" t="s">
        <v>72</v>
      </c>
      <c r="C10" s="47">
        <v>22212.2</v>
      </c>
      <c r="D10" s="47">
        <v>22096</v>
      </c>
      <c r="E10" s="47">
        <v>13026.1</v>
      </c>
      <c r="F10" s="47">
        <v>25816</v>
      </c>
      <c r="G10" s="84">
        <f t="shared" ref="G10:G15" si="1">+F10/$F$7</f>
        <v>0.24824867177921484</v>
      </c>
      <c r="H10" s="47"/>
      <c r="N10" s="106">
        <v>19788592950</v>
      </c>
      <c r="O10" s="106">
        <v>19446301917</v>
      </c>
      <c r="P10" s="106">
        <v>11114294426.280001</v>
      </c>
      <c r="Q10" s="106">
        <v>22433846666</v>
      </c>
      <c r="R10" s="114">
        <f t="shared" si="0"/>
        <v>0.24988950902892143</v>
      </c>
    </row>
    <row r="11" spans="1:18" ht="15">
      <c r="A11" s="3">
        <v>30</v>
      </c>
      <c r="B11" s="3" t="s">
        <v>73</v>
      </c>
      <c r="C11" s="47">
        <v>1410.6</v>
      </c>
      <c r="D11" s="47">
        <v>1444.4</v>
      </c>
      <c r="E11" s="47">
        <v>621.70000000000005</v>
      </c>
      <c r="F11" s="47">
        <v>1281.5999999999999</v>
      </c>
      <c r="G11" s="84">
        <f t="shared" si="1"/>
        <v>1.2323965670601244E-2</v>
      </c>
      <c r="H11" s="47"/>
      <c r="N11" s="106">
        <v>1302084787</v>
      </c>
      <c r="O11" s="106">
        <v>1043988596</v>
      </c>
      <c r="P11" s="106">
        <v>456813134.77999997</v>
      </c>
      <c r="Q11" s="106">
        <v>1320578000</v>
      </c>
      <c r="R11" s="114">
        <f t="shared" si="0"/>
        <v>1.470985306120194E-2</v>
      </c>
    </row>
    <row r="12" spans="1:18" ht="15">
      <c r="A12" s="3">
        <v>40</v>
      </c>
      <c r="B12" s="3" t="s">
        <v>74</v>
      </c>
      <c r="C12" s="47">
        <v>31092.9</v>
      </c>
      <c r="D12" s="47">
        <v>30732.1</v>
      </c>
      <c r="E12" s="47">
        <v>12630.1</v>
      </c>
      <c r="F12" s="47">
        <v>16963.099999999999</v>
      </c>
      <c r="G12" s="84">
        <f t="shared" si="1"/>
        <v>0.16311849412217225</v>
      </c>
      <c r="H12" s="47"/>
      <c r="N12" s="106">
        <v>10548500000</v>
      </c>
      <c r="O12" s="106">
        <v>10023840328.82</v>
      </c>
      <c r="P12" s="106">
        <v>7032764745.7600002</v>
      </c>
      <c r="Q12" s="106">
        <v>15252646000</v>
      </c>
      <c r="R12" s="114">
        <f t="shared" si="0"/>
        <v>0.16989846980226045</v>
      </c>
    </row>
    <row r="13" spans="1:18" ht="15">
      <c r="A13" s="3">
        <v>50</v>
      </c>
      <c r="B13" s="3" t="s">
        <v>75</v>
      </c>
      <c r="C13" s="47">
        <v>5558.7</v>
      </c>
      <c r="D13" s="47">
        <v>5176.8</v>
      </c>
      <c r="E13" s="47">
        <v>437.9</v>
      </c>
      <c r="F13" s="47">
        <v>2451.5</v>
      </c>
      <c r="G13" s="84">
        <f t="shared" si="1"/>
        <v>2.3573815419381205E-2</v>
      </c>
      <c r="H13" s="47"/>
      <c r="N13" s="106">
        <v>2580748472</v>
      </c>
      <c r="O13" s="106">
        <v>2485604719.3200002</v>
      </c>
      <c r="P13" s="106">
        <v>577695907.82000005</v>
      </c>
      <c r="Q13" s="106">
        <v>3764108000</v>
      </c>
      <c r="R13" s="114">
        <f t="shared" si="0"/>
        <v>4.1928212938951513E-2</v>
      </c>
    </row>
    <row r="14" spans="1:18" ht="15">
      <c r="A14" s="3">
        <v>60</v>
      </c>
      <c r="B14" s="3" t="s">
        <v>76</v>
      </c>
      <c r="C14" s="47">
        <v>254.5</v>
      </c>
      <c r="D14" s="47">
        <v>243.7</v>
      </c>
      <c r="E14" s="47">
        <v>67.400000000000006</v>
      </c>
      <c r="F14" s="47">
        <v>225.8</v>
      </c>
      <c r="G14" s="84">
        <f t="shared" si="1"/>
        <v>2.1713104310407002E-3</v>
      </c>
      <c r="H14" s="47"/>
      <c r="N14" s="106">
        <v>573825741</v>
      </c>
      <c r="O14" s="106">
        <v>381567441</v>
      </c>
      <c r="P14" s="106">
        <v>102837360.09</v>
      </c>
      <c r="Q14" s="106">
        <v>254471000</v>
      </c>
      <c r="R14" s="114">
        <f t="shared" si="0"/>
        <v>2.834539889606762E-3</v>
      </c>
    </row>
    <row r="15" spans="1:18" ht="15">
      <c r="A15" s="3">
        <v>70</v>
      </c>
      <c r="B15" s="3" t="s">
        <v>77</v>
      </c>
      <c r="C15" s="47">
        <v>17.600000000000001</v>
      </c>
      <c r="D15" s="47">
        <v>10.4</v>
      </c>
      <c r="E15" s="47">
        <v>5.5</v>
      </c>
      <c r="F15" s="47">
        <v>14.2</v>
      </c>
      <c r="G15" s="169">
        <f t="shared" si="1"/>
        <v>1.3654830877226723E-4</v>
      </c>
      <c r="H15" s="47"/>
      <c r="N15" s="106">
        <v>17930000</v>
      </c>
      <c r="O15" s="106">
        <v>12780000</v>
      </c>
      <c r="P15" s="106">
        <v>6533538.6500000004</v>
      </c>
      <c r="Q15" s="106">
        <v>17659000</v>
      </c>
      <c r="R15" s="114">
        <f t="shared" si="0"/>
        <v>1.9670272805374998E-4</v>
      </c>
    </row>
    <row r="16" spans="1:18" ht="15">
      <c r="A16" s="3"/>
      <c r="B16" s="3"/>
      <c r="C16" s="6"/>
      <c r="D16" s="6"/>
      <c r="E16" s="6"/>
      <c r="F16" s="6"/>
      <c r="G16" s="6"/>
      <c r="Q16" s="106">
        <f>SUM(Q9:Q15)</f>
        <v>89775064000</v>
      </c>
    </row>
    <row r="17" spans="1:6" ht="15">
      <c r="A17" s="3"/>
      <c r="B17" s="3"/>
      <c r="C17" s="6"/>
      <c r="D17" s="6"/>
      <c r="E17" s="6"/>
      <c r="F17" s="6"/>
    </row>
    <row r="18" spans="1:6" ht="15">
      <c r="A18" s="61"/>
      <c r="B18" s="3"/>
      <c r="C18" s="47"/>
      <c r="D18" s="47"/>
      <c r="E18" s="47"/>
      <c r="F18" s="47"/>
    </row>
    <row r="19" spans="1:6" ht="15">
      <c r="A19" s="3"/>
      <c r="B19" s="3"/>
      <c r="E19" s="2"/>
    </row>
    <row r="20" spans="1:6">
      <c r="A20" s="40"/>
      <c r="B20" s="40"/>
    </row>
    <row r="34" spans="3:7">
      <c r="C34" s="115"/>
      <c r="D34" s="115"/>
      <c r="E34" s="115"/>
      <c r="F34" s="115"/>
      <c r="G34" s="40"/>
    </row>
    <row r="66" spans="1:2">
      <c r="A66" s="115"/>
      <c r="B66" s="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6"/>
  <sheetViews>
    <sheetView showGridLines="0" tabSelected="1" zoomScale="85" zoomScaleNormal="85" workbookViewId="0"/>
  </sheetViews>
  <sheetFormatPr baseColWidth="10" defaultRowHeight="12.75"/>
  <cols>
    <col min="1" max="1" width="49.140625" style="116" customWidth="1"/>
    <col min="2" max="2" width="12.7109375" style="116" customWidth="1"/>
    <col min="3" max="3" width="12" style="116" customWidth="1"/>
    <col min="4" max="4" width="15.28515625" style="116" customWidth="1"/>
    <col min="5" max="5" width="12.140625" style="116" customWidth="1"/>
    <col min="6" max="6" width="12.28515625" style="116" customWidth="1"/>
    <col min="7" max="7" width="18.7109375" style="116" customWidth="1"/>
    <col min="8" max="8" width="17.85546875" style="116" customWidth="1"/>
    <col min="9" max="9" width="17.28515625" style="116" customWidth="1"/>
    <col min="10" max="16384" width="11.42578125" style="116"/>
  </cols>
  <sheetData>
    <row r="1" spans="1:8" ht="20.25">
      <c r="A1" s="177" t="s">
        <v>88</v>
      </c>
      <c r="B1" s="177"/>
      <c r="C1" s="177"/>
      <c r="D1" s="177"/>
      <c r="E1" s="66"/>
      <c r="F1" s="66"/>
    </row>
    <row r="2" spans="1:8">
      <c r="A2" s="117"/>
      <c r="B2" s="117"/>
      <c r="C2" s="117"/>
      <c r="D2" s="117"/>
      <c r="E2" s="117"/>
      <c r="F2" s="117"/>
    </row>
    <row r="6" spans="1:8">
      <c r="A6" s="118"/>
    </row>
    <row r="7" spans="1:8" ht="21">
      <c r="A7" s="188" t="s">
        <v>97</v>
      </c>
      <c r="B7" s="188"/>
      <c r="C7" s="188"/>
      <c r="D7" s="188"/>
      <c r="E7" s="188"/>
      <c r="F7" s="188"/>
    </row>
    <row r="8" spans="1:8" ht="21">
      <c r="A8" s="188" t="s">
        <v>61</v>
      </c>
      <c r="B8" s="188"/>
      <c r="C8" s="188"/>
      <c r="D8" s="188"/>
      <c r="E8" s="188"/>
      <c r="F8" s="188"/>
    </row>
    <row r="9" spans="1:8" ht="21.75" thickBot="1">
      <c r="A9" s="189" t="s">
        <v>27</v>
      </c>
      <c r="B9" s="189"/>
      <c r="C9" s="189"/>
      <c r="D9" s="189"/>
      <c r="E9" s="189"/>
      <c r="F9" s="189"/>
    </row>
    <row r="10" spans="1:8" ht="15.75">
      <c r="A10" s="190" t="s">
        <v>12</v>
      </c>
      <c r="B10" s="154" t="s">
        <v>42</v>
      </c>
      <c r="C10" s="155" t="s">
        <v>41</v>
      </c>
      <c r="D10" s="154" t="s">
        <v>40</v>
      </c>
      <c r="E10" s="156" t="s">
        <v>55</v>
      </c>
      <c r="F10" s="156" t="s">
        <v>69</v>
      </c>
    </row>
    <row r="11" spans="1:8" ht="15.75">
      <c r="A11" s="191"/>
      <c r="B11" s="157" t="s">
        <v>13</v>
      </c>
      <c r="C11" s="158" t="s">
        <v>6</v>
      </c>
      <c r="D11" s="157" t="s">
        <v>59</v>
      </c>
      <c r="E11" s="159" t="s">
        <v>63</v>
      </c>
      <c r="F11" s="159" t="s">
        <v>63</v>
      </c>
    </row>
    <row r="12" spans="1:8" ht="15.75">
      <c r="A12" s="192"/>
      <c r="B12" s="160">
        <v>2021</v>
      </c>
      <c r="C12" s="161">
        <v>2021</v>
      </c>
      <c r="D12" s="160">
        <v>2022</v>
      </c>
      <c r="E12" s="162" t="s">
        <v>68</v>
      </c>
      <c r="F12" s="162" t="s">
        <v>64</v>
      </c>
    </row>
    <row r="13" spans="1:8" ht="15.75">
      <c r="A13" s="54"/>
      <c r="B13" s="148"/>
      <c r="C13" s="148"/>
      <c r="D13" s="163"/>
      <c r="E13" s="148"/>
      <c r="F13" s="148"/>
      <c r="G13" s="149"/>
    </row>
    <row r="14" spans="1:8" ht="15.75">
      <c r="A14" s="150" t="s">
        <v>14</v>
      </c>
      <c r="B14" s="151">
        <f>SUM(B16:B34)</f>
        <v>107521.50000000001</v>
      </c>
      <c r="C14" s="152">
        <f>SUM(C16:C34)</f>
        <v>107521.50000000003</v>
      </c>
      <c r="D14" s="153">
        <f>SUM(D16:D34)-0.1</f>
        <v>103992.5</v>
      </c>
      <c r="E14" s="153">
        <f>SUM(E16:E34)</f>
        <v>-3528.9000000000024</v>
      </c>
      <c r="F14" s="153">
        <f>SUM(F16:F34)</f>
        <v>-3528.9000000000087</v>
      </c>
      <c r="G14" s="63"/>
      <c r="H14" s="64"/>
    </row>
    <row r="15" spans="1:8" ht="15.75">
      <c r="A15" s="55"/>
      <c r="B15" s="23"/>
      <c r="C15" s="67"/>
      <c r="D15" s="56"/>
      <c r="E15" s="56"/>
      <c r="F15" s="56"/>
      <c r="G15" s="119"/>
      <c r="H15" s="120"/>
    </row>
    <row r="16" spans="1:8" ht="15.75">
      <c r="A16" s="170" t="s">
        <v>11</v>
      </c>
      <c r="B16" s="171">
        <v>231</v>
      </c>
      <c r="C16" s="171">
        <v>223.8</v>
      </c>
      <c r="D16" s="172">
        <v>205</v>
      </c>
      <c r="E16" s="172">
        <f>+D16-B16</f>
        <v>-26</v>
      </c>
      <c r="F16" s="172">
        <f>+D16-C16</f>
        <v>-18.800000000000011</v>
      </c>
      <c r="G16" s="43"/>
      <c r="H16" s="120"/>
    </row>
    <row r="17" spans="1:8" ht="15.75">
      <c r="A17" s="103" t="s">
        <v>15</v>
      </c>
      <c r="B17" s="24">
        <v>577.70000000000005</v>
      </c>
      <c r="C17" s="24">
        <v>582.70000000000005</v>
      </c>
      <c r="D17" s="57">
        <v>610.6</v>
      </c>
      <c r="E17" s="74">
        <f t="shared" ref="E17:E34" si="0">+D17-B17</f>
        <v>32.899999999999977</v>
      </c>
      <c r="F17" s="74">
        <f t="shared" ref="F17:F34" si="1">+D17-C17</f>
        <v>27.899999999999977</v>
      </c>
      <c r="G17" s="43"/>
      <c r="H17" s="120"/>
    </row>
    <row r="18" spans="1:8" ht="15.75">
      <c r="A18" s="170" t="s">
        <v>19</v>
      </c>
      <c r="B18" s="171">
        <v>5944.8</v>
      </c>
      <c r="C18" s="171">
        <v>5496.6</v>
      </c>
      <c r="D18" s="172">
        <v>6477.5</v>
      </c>
      <c r="E18" s="172">
        <f t="shared" si="0"/>
        <v>532.69999999999982</v>
      </c>
      <c r="F18" s="172">
        <f t="shared" si="1"/>
        <v>980.89999999999964</v>
      </c>
      <c r="G18" s="43"/>
      <c r="H18" s="120"/>
    </row>
    <row r="19" spans="1:8" ht="15.75">
      <c r="A19" s="103" t="s">
        <v>56</v>
      </c>
      <c r="B19" s="24">
        <v>2627.7</v>
      </c>
      <c r="C19" s="24">
        <v>2634.7</v>
      </c>
      <c r="D19" s="57">
        <v>3158.7</v>
      </c>
      <c r="E19" s="74">
        <f t="shared" si="0"/>
        <v>531</v>
      </c>
      <c r="F19" s="74">
        <f t="shared" si="1"/>
        <v>524</v>
      </c>
      <c r="G19" s="43"/>
      <c r="H19" s="120"/>
    </row>
    <row r="20" spans="1:8" ht="15.75">
      <c r="A20" s="170" t="s">
        <v>37</v>
      </c>
      <c r="B20" s="171">
        <v>381.2</v>
      </c>
      <c r="C20" s="171">
        <v>339.4</v>
      </c>
      <c r="D20" s="172">
        <v>386.7</v>
      </c>
      <c r="E20" s="172">
        <f t="shared" si="0"/>
        <v>5.5</v>
      </c>
      <c r="F20" s="172">
        <f t="shared" si="1"/>
        <v>47.300000000000011</v>
      </c>
      <c r="G20" s="43"/>
      <c r="H20" s="120"/>
    </row>
    <row r="21" spans="1:8" ht="15.75">
      <c r="A21" s="103" t="s">
        <v>9</v>
      </c>
      <c r="B21" s="24">
        <v>17598</v>
      </c>
      <c r="C21" s="24">
        <v>17913.7</v>
      </c>
      <c r="D21" s="57">
        <v>19954</v>
      </c>
      <c r="E21" s="74">
        <f t="shared" si="0"/>
        <v>2356</v>
      </c>
      <c r="F21" s="74">
        <f t="shared" si="1"/>
        <v>2040.2999999999993</v>
      </c>
      <c r="G21" s="43"/>
      <c r="H21" s="120"/>
    </row>
    <row r="22" spans="1:8" ht="15.75">
      <c r="A22" s="170" t="s">
        <v>80</v>
      </c>
      <c r="B22" s="171">
        <v>9823.1</v>
      </c>
      <c r="C22" s="171">
        <v>10652.2</v>
      </c>
      <c r="D22" s="172">
        <v>12008.3</v>
      </c>
      <c r="E22" s="172">
        <f t="shared" si="0"/>
        <v>2185.1999999999989</v>
      </c>
      <c r="F22" s="172">
        <f t="shared" si="1"/>
        <v>1356.0999999999985</v>
      </c>
      <c r="G22" s="43"/>
      <c r="H22" s="120"/>
    </row>
    <row r="23" spans="1:8" ht="15.75">
      <c r="A23" s="103" t="s">
        <v>57</v>
      </c>
      <c r="B23" s="24">
        <v>802.2</v>
      </c>
      <c r="C23" s="24">
        <v>752.2</v>
      </c>
      <c r="D23" s="57">
        <v>788.7</v>
      </c>
      <c r="E23" s="74">
        <f t="shared" si="0"/>
        <v>-13.5</v>
      </c>
      <c r="F23" s="74">
        <f t="shared" si="1"/>
        <v>36.5</v>
      </c>
      <c r="G23" s="43"/>
      <c r="H23" s="120"/>
    </row>
    <row r="24" spans="1:8" ht="15.75">
      <c r="A24" s="170" t="s">
        <v>20</v>
      </c>
      <c r="B24" s="171">
        <v>2803.4</v>
      </c>
      <c r="C24" s="171">
        <v>403.4</v>
      </c>
      <c r="D24" s="172">
        <v>513.1</v>
      </c>
      <c r="E24" s="172">
        <f t="shared" si="0"/>
        <v>-2290.3000000000002</v>
      </c>
      <c r="F24" s="172">
        <f t="shared" si="1"/>
        <v>109.70000000000005</v>
      </c>
      <c r="G24" s="43"/>
      <c r="H24" s="120"/>
    </row>
    <row r="25" spans="1:8" ht="15.75">
      <c r="A25" s="103" t="s">
        <v>21</v>
      </c>
      <c r="B25" s="24">
        <v>1765.4</v>
      </c>
      <c r="C25" s="24">
        <v>1313.4</v>
      </c>
      <c r="D25" s="57">
        <v>1437.5</v>
      </c>
      <c r="E25" s="74">
        <f t="shared" si="0"/>
        <v>-327.90000000000009</v>
      </c>
      <c r="F25" s="74">
        <f t="shared" si="1"/>
        <v>124.09999999999991</v>
      </c>
      <c r="G25" s="43"/>
      <c r="H25" s="120"/>
    </row>
    <row r="26" spans="1:8" ht="15.75">
      <c r="A26" s="170" t="s">
        <v>22</v>
      </c>
      <c r="B26" s="171">
        <v>6777.4</v>
      </c>
      <c r="C26" s="171">
        <v>6790.3</v>
      </c>
      <c r="D26" s="172">
        <v>5402.5</v>
      </c>
      <c r="E26" s="172">
        <f t="shared" si="0"/>
        <v>-1374.8999999999996</v>
      </c>
      <c r="F26" s="172">
        <f t="shared" si="1"/>
        <v>-1387.8000000000002</v>
      </c>
      <c r="G26" s="43"/>
      <c r="H26" s="120"/>
    </row>
    <row r="27" spans="1:8" ht="15.75">
      <c r="A27" s="103" t="s">
        <v>23</v>
      </c>
      <c r="B27" s="24">
        <v>81</v>
      </c>
      <c r="C27" s="24">
        <v>86</v>
      </c>
      <c r="D27" s="57">
        <v>92.3</v>
      </c>
      <c r="E27" s="74">
        <f t="shared" si="0"/>
        <v>11.299999999999997</v>
      </c>
      <c r="F27" s="74">
        <f t="shared" si="1"/>
        <v>6.2999999999999972</v>
      </c>
      <c r="G27" s="43"/>
      <c r="H27" s="120"/>
    </row>
    <row r="28" spans="1:8" ht="15.75">
      <c r="A28" s="170" t="s">
        <v>10</v>
      </c>
      <c r="B28" s="171">
        <v>623</v>
      </c>
      <c r="C28" s="171">
        <v>573</v>
      </c>
      <c r="D28" s="172">
        <v>568.5</v>
      </c>
      <c r="E28" s="172">
        <f t="shared" si="0"/>
        <v>-54.5</v>
      </c>
      <c r="F28" s="172">
        <f t="shared" si="1"/>
        <v>-4.5</v>
      </c>
      <c r="G28" s="43"/>
      <c r="H28" s="120"/>
    </row>
    <row r="29" spans="1:8" ht="15.75">
      <c r="A29" s="103" t="s">
        <v>38</v>
      </c>
      <c r="B29" s="24">
        <v>1526.8</v>
      </c>
      <c r="C29" s="24">
        <v>1449.3</v>
      </c>
      <c r="D29" s="57">
        <v>1298.3</v>
      </c>
      <c r="E29" s="74">
        <f t="shared" si="0"/>
        <v>-228.5</v>
      </c>
      <c r="F29" s="74">
        <f t="shared" si="1"/>
        <v>-151</v>
      </c>
      <c r="G29" s="43"/>
      <c r="H29" s="120"/>
    </row>
    <row r="30" spans="1:8" ht="15.75">
      <c r="A30" s="170" t="s">
        <v>24</v>
      </c>
      <c r="B30" s="171">
        <v>127.3</v>
      </c>
      <c r="C30" s="171">
        <v>152.30000000000001</v>
      </c>
      <c r="D30" s="172">
        <v>250.2</v>
      </c>
      <c r="E30" s="172">
        <f t="shared" si="0"/>
        <v>122.89999999999999</v>
      </c>
      <c r="F30" s="172">
        <f t="shared" si="1"/>
        <v>97.899999999999977</v>
      </c>
      <c r="G30" s="43"/>
      <c r="H30" s="120"/>
    </row>
    <row r="31" spans="1:8" ht="15.75">
      <c r="A31" s="103" t="s">
        <v>58</v>
      </c>
      <c r="B31" s="24">
        <v>33594.1</v>
      </c>
      <c r="C31" s="24">
        <v>42306.400000000001</v>
      </c>
      <c r="D31" s="57">
        <v>34065.699999999997</v>
      </c>
      <c r="E31" s="74">
        <f t="shared" si="0"/>
        <v>471.59999999999854</v>
      </c>
      <c r="F31" s="74">
        <f t="shared" si="1"/>
        <v>-8240.7000000000044</v>
      </c>
      <c r="G31" s="43"/>
      <c r="H31" s="120"/>
    </row>
    <row r="32" spans="1:8" ht="15.75">
      <c r="A32" s="170" t="s">
        <v>44</v>
      </c>
      <c r="B32" s="171">
        <v>7509.1</v>
      </c>
      <c r="C32" s="171">
        <v>1103.8</v>
      </c>
      <c r="D32" s="172">
        <v>1313</v>
      </c>
      <c r="E32" s="172">
        <f t="shared" si="0"/>
        <v>-6196.1</v>
      </c>
      <c r="F32" s="172">
        <f t="shared" si="1"/>
        <v>209.20000000000005</v>
      </c>
      <c r="G32" s="43"/>
      <c r="H32" s="120"/>
    </row>
    <row r="33" spans="1:9" ht="15.75">
      <c r="A33" s="104" t="s">
        <v>17</v>
      </c>
      <c r="B33" s="25">
        <v>14611</v>
      </c>
      <c r="C33" s="25">
        <v>14611</v>
      </c>
      <c r="D33" s="58">
        <v>15312</v>
      </c>
      <c r="E33" s="74">
        <f t="shared" si="0"/>
        <v>701</v>
      </c>
      <c r="F33" s="74">
        <f t="shared" si="1"/>
        <v>701</v>
      </c>
      <c r="G33" s="43"/>
      <c r="H33" s="120"/>
    </row>
    <row r="34" spans="1:9" ht="16.5" thickBot="1">
      <c r="A34" s="173" t="s">
        <v>2</v>
      </c>
      <c r="B34" s="174">
        <v>117.3</v>
      </c>
      <c r="C34" s="174">
        <v>137.30000000000001</v>
      </c>
      <c r="D34" s="175">
        <v>150</v>
      </c>
      <c r="E34" s="176">
        <f t="shared" si="0"/>
        <v>32.700000000000003</v>
      </c>
      <c r="F34" s="175">
        <f t="shared" si="1"/>
        <v>12.699999999999989</v>
      </c>
      <c r="G34" s="65"/>
      <c r="H34" s="120"/>
    </row>
    <row r="35" spans="1:9" ht="15.75">
      <c r="A35" s="34"/>
      <c r="B35" s="68"/>
      <c r="C35" s="69"/>
      <c r="D35" s="34"/>
      <c r="E35" s="34"/>
      <c r="F35" s="34"/>
      <c r="G35" s="121"/>
    </row>
    <row r="36" spans="1:9" ht="42.75" customHeight="1">
      <c r="A36" s="193" t="s">
        <v>98</v>
      </c>
      <c r="B36" s="193"/>
      <c r="C36" s="193"/>
      <c r="D36" s="193"/>
      <c r="E36" s="193"/>
      <c r="F36" s="193"/>
    </row>
    <row r="37" spans="1:9" ht="15.75">
      <c r="A37" s="122"/>
      <c r="B37" s="123"/>
      <c r="C37" s="143"/>
      <c r="D37" s="124"/>
      <c r="E37" s="124"/>
      <c r="F37" s="123" t="s">
        <v>67</v>
      </c>
      <c r="G37" s="125" t="s">
        <v>62</v>
      </c>
      <c r="H37" s="125" t="s">
        <v>62</v>
      </c>
      <c r="I37" s="125" t="s">
        <v>62</v>
      </c>
    </row>
    <row r="38" spans="1:9" ht="15.75">
      <c r="A38" s="36" t="s">
        <v>48</v>
      </c>
      <c r="B38" s="126" t="s">
        <v>94</v>
      </c>
      <c r="C38" s="126" t="s">
        <v>92</v>
      </c>
      <c r="D38" s="59" t="s">
        <v>90</v>
      </c>
      <c r="E38" s="59"/>
      <c r="F38" s="59"/>
      <c r="G38" s="127" t="s">
        <v>94</v>
      </c>
      <c r="H38" s="127" t="s">
        <v>92</v>
      </c>
      <c r="I38" s="59" t="s">
        <v>90</v>
      </c>
    </row>
    <row r="39" spans="1:9" ht="15.75">
      <c r="A39" s="128" t="s">
        <v>18</v>
      </c>
      <c r="B39" s="129">
        <f t="shared" ref="B39:I39" si="2">SUM(B41:B59)</f>
        <v>107521.5</v>
      </c>
      <c r="C39" s="129">
        <f t="shared" si="2"/>
        <v>107521.5</v>
      </c>
      <c r="D39" s="129">
        <f t="shared" si="2"/>
        <v>103992.6</v>
      </c>
      <c r="E39" s="129"/>
      <c r="F39" s="129"/>
      <c r="G39" s="130">
        <f t="shared" si="2"/>
        <v>1</v>
      </c>
      <c r="H39" s="130">
        <f t="shared" si="2"/>
        <v>0.99999999999999967</v>
      </c>
      <c r="I39" s="130">
        <f t="shared" si="2"/>
        <v>1</v>
      </c>
    </row>
    <row r="40" spans="1:9" ht="15.75">
      <c r="A40" s="122"/>
      <c r="B40" s="122"/>
      <c r="C40" s="122"/>
      <c r="D40" s="122"/>
      <c r="E40" s="122"/>
      <c r="F40" s="122"/>
    </row>
    <row r="41" spans="1:9" ht="15.75">
      <c r="A41" s="26" t="s">
        <v>58</v>
      </c>
      <c r="B41" s="27">
        <f>+B31</f>
        <v>33594.1</v>
      </c>
      <c r="C41" s="27">
        <f>+C31</f>
        <v>42306.400000000001</v>
      </c>
      <c r="D41" s="27">
        <f>+D31</f>
        <v>34065.699999999997</v>
      </c>
      <c r="E41" s="27"/>
      <c r="F41" s="27"/>
      <c r="G41" s="131">
        <f t="shared" ref="G41:G59" si="3">+B41/$B$39</f>
        <v>0.31244076766042139</v>
      </c>
      <c r="H41" s="131">
        <f t="shared" ref="H41:H59" si="4">+C41/$C$39</f>
        <v>0.39346921313411737</v>
      </c>
      <c r="I41" s="131">
        <f t="shared" ref="I41:I59" si="5">+D41/$D$39</f>
        <v>0.3275781161351865</v>
      </c>
    </row>
    <row r="42" spans="1:9" ht="15.75">
      <c r="A42" s="26" t="s">
        <v>9</v>
      </c>
      <c r="B42" s="27">
        <f>+B21</f>
        <v>17598</v>
      </c>
      <c r="C42" s="27">
        <f>+C21</f>
        <v>17913.7</v>
      </c>
      <c r="D42" s="27">
        <f>+D21</f>
        <v>19954</v>
      </c>
      <c r="E42" s="27"/>
      <c r="F42" s="27"/>
      <c r="G42" s="131">
        <f t="shared" si="3"/>
        <v>0.16366959166306275</v>
      </c>
      <c r="H42" s="131">
        <f t="shared" si="4"/>
        <v>0.16660574861771832</v>
      </c>
      <c r="I42" s="131">
        <f t="shared" si="5"/>
        <v>0.19187903754690236</v>
      </c>
    </row>
    <row r="43" spans="1:9" ht="15.75">
      <c r="A43" s="26" t="s">
        <v>17</v>
      </c>
      <c r="B43" s="27">
        <f>+B33</f>
        <v>14611</v>
      </c>
      <c r="C43" s="27">
        <f>+C33</f>
        <v>14611</v>
      </c>
      <c r="D43" s="27">
        <f>+D33</f>
        <v>15312</v>
      </c>
      <c r="E43" s="27"/>
      <c r="F43" s="27"/>
      <c r="G43" s="131">
        <f t="shared" si="3"/>
        <v>0.13588910124951753</v>
      </c>
      <c r="H43" s="131">
        <f t="shared" si="4"/>
        <v>0.13588910124951753</v>
      </c>
      <c r="I43" s="131">
        <f t="shared" si="5"/>
        <v>0.14724124601173544</v>
      </c>
    </row>
    <row r="44" spans="1:9" ht="15.75">
      <c r="A44" s="26" t="s">
        <v>8</v>
      </c>
      <c r="B44" s="27">
        <f>+B22</f>
        <v>9823.1</v>
      </c>
      <c r="C44" s="27">
        <f>+C22</f>
        <v>10652.2</v>
      </c>
      <c r="D44" s="27">
        <f>+D22</f>
        <v>12008.3</v>
      </c>
      <c r="E44" s="27"/>
      <c r="F44" s="27"/>
      <c r="G44" s="131">
        <f t="shared" si="3"/>
        <v>9.1359402538097031E-2</v>
      </c>
      <c r="H44" s="131">
        <f t="shared" si="4"/>
        <v>9.9070418474444658E-2</v>
      </c>
      <c r="I44" s="131">
        <f t="shared" si="5"/>
        <v>0.11547263939934187</v>
      </c>
    </row>
    <row r="45" spans="1:9" ht="15.75">
      <c r="A45" s="26" t="s">
        <v>19</v>
      </c>
      <c r="B45" s="27">
        <f>+B18</f>
        <v>5944.8</v>
      </c>
      <c r="C45" s="27">
        <f>+C18</f>
        <v>5496.6</v>
      </c>
      <c r="D45" s="27">
        <f>+D18</f>
        <v>6477.5</v>
      </c>
      <c r="E45" s="27"/>
      <c r="F45" s="27"/>
      <c r="G45" s="131">
        <f t="shared" si="3"/>
        <v>5.5289407234832104E-2</v>
      </c>
      <c r="H45" s="131">
        <f t="shared" si="4"/>
        <v>5.1120938602977083E-2</v>
      </c>
      <c r="I45" s="131">
        <f t="shared" si="5"/>
        <v>6.2288085883033979E-2</v>
      </c>
    </row>
    <row r="46" spans="1:9" ht="15.75">
      <c r="A46" s="26" t="s">
        <v>22</v>
      </c>
      <c r="B46" s="27">
        <f>+B26</f>
        <v>6777.4</v>
      </c>
      <c r="C46" s="27">
        <f>+C26</f>
        <v>6790.3</v>
      </c>
      <c r="D46" s="27">
        <f>+D26</f>
        <v>5402.5</v>
      </c>
      <c r="E46" s="27"/>
      <c r="F46" s="27"/>
      <c r="G46" s="131">
        <f t="shared" si="3"/>
        <v>6.3032974800388761E-2</v>
      </c>
      <c r="H46" s="131">
        <f t="shared" si="4"/>
        <v>6.3152950805187805E-2</v>
      </c>
      <c r="I46" s="131">
        <f t="shared" si="5"/>
        <v>5.1950811884691792E-2</v>
      </c>
    </row>
    <row r="47" spans="1:9" ht="15.75">
      <c r="A47" s="26" t="s">
        <v>56</v>
      </c>
      <c r="B47" s="27">
        <f>+B19</f>
        <v>2627.7</v>
      </c>
      <c r="C47" s="27">
        <f>+C19</f>
        <v>2634.7</v>
      </c>
      <c r="D47" s="27">
        <f>+D19</f>
        <v>3158.7</v>
      </c>
      <c r="E47" s="27"/>
      <c r="F47" s="27"/>
      <c r="G47" s="131">
        <f t="shared" si="3"/>
        <v>2.4438833163599835E-2</v>
      </c>
      <c r="H47" s="131">
        <f t="shared" si="4"/>
        <v>2.4503936422017921E-2</v>
      </c>
      <c r="I47" s="131">
        <f t="shared" si="5"/>
        <v>3.0374276631221834E-2</v>
      </c>
    </row>
    <row r="48" spans="1:9" ht="15.75">
      <c r="A48" s="26" t="s">
        <v>21</v>
      </c>
      <c r="B48" s="27">
        <f>+B25</f>
        <v>1765.4</v>
      </c>
      <c r="C48" s="27">
        <f>+C25</f>
        <v>1313.4</v>
      </c>
      <c r="D48" s="27">
        <f>+D25</f>
        <v>1437.5</v>
      </c>
      <c r="E48" s="27"/>
      <c r="F48" s="27"/>
      <c r="G48" s="131">
        <f t="shared" si="3"/>
        <v>1.6419041773040741E-2</v>
      </c>
      <c r="H48" s="131">
        <f t="shared" si="4"/>
        <v>1.2215231372330186E-2</v>
      </c>
      <c r="I48" s="131">
        <f t="shared" si="5"/>
        <v>1.3823098951271533E-2</v>
      </c>
    </row>
    <row r="49" spans="1:9" ht="15.75">
      <c r="A49" s="26" t="s">
        <v>38</v>
      </c>
      <c r="B49" s="27">
        <f>+B29</f>
        <v>1526.8</v>
      </c>
      <c r="C49" s="27">
        <f>+C29</f>
        <v>1449.3</v>
      </c>
      <c r="D49" s="27">
        <f>+D29</f>
        <v>1298.3</v>
      </c>
      <c r="E49" s="27"/>
      <c r="F49" s="27"/>
      <c r="G49" s="131">
        <f t="shared" si="3"/>
        <v>1.4199950707532912E-2</v>
      </c>
      <c r="H49" s="131">
        <f t="shared" si="4"/>
        <v>1.347916463218984E-2</v>
      </c>
      <c r="I49" s="131">
        <f t="shared" si="5"/>
        <v>1.2484542169346665E-2</v>
      </c>
    </row>
    <row r="50" spans="1:9" ht="15.75">
      <c r="A50" s="26" t="s">
        <v>44</v>
      </c>
      <c r="B50" s="27">
        <f>+B32</f>
        <v>7509.1</v>
      </c>
      <c r="C50" s="27">
        <f>+C32</f>
        <v>1103.8</v>
      </c>
      <c r="D50" s="27">
        <f>+D32</f>
        <v>1313</v>
      </c>
      <c r="E50" s="27"/>
      <c r="F50" s="27"/>
      <c r="G50" s="131">
        <f t="shared" si="3"/>
        <v>6.9838125398176187E-2</v>
      </c>
      <c r="H50" s="131">
        <f t="shared" si="4"/>
        <v>1.0265853805982989E-2</v>
      </c>
      <c r="I50" s="131">
        <f t="shared" si="5"/>
        <v>1.2625898381230972E-2</v>
      </c>
    </row>
    <row r="51" spans="1:9" ht="15.75">
      <c r="A51" s="26" t="s">
        <v>57</v>
      </c>
      <c r="B51" s="27">
        <f>+B23</f>
        <v>802.2</v>
      </c>
      <c r="C51" s="27">
        <f>+C23</f>
        <v>752.2</v>
      </c>
      <c r="D51" s="27">
        <f>+D23</f>
        <v>788.7</v>
      </c>
      <c r="E51" s="27"/>
      <c r="F51" s="27"/>
      <c r="G51" s="131">
        <f t="shared" si="3"/>
        <v>7.4608334147124068E-3</v>
      </c>
      <c r="H51" s="131">
        <f t="shared" si="4"/>
        <v>6.9958101402975226E-3</v>
      </c>
      <c r="I51" s="131">
        <f t="shared" si="5"/>
        <v>7.5841934906906838E-3</v>
      </c>
    </row>
    <row r="52" spans="1:9" ht="15.75">
      <c r="A52" s="26" t="s">
        <v>10</v>
      </c>
      <c r="B52" s="27">
        <f>+B28</f>
        <v>623</v>
      </c>
      <c r="C52" s="27">
        <f>+C28</f>
        <v>573</v>
      </c>
      <c r="D52" s="27">
        <f>+D28</f>
        <v>568.5</v>
      </c>
      <c r="E52" s="27"/>
      <c r="F52" s="27"/>
      <c r="G52" s="131">
        <f t="shared" si="3"/>
        <v>5.7941899992094608E-3</v>
      </c>
      <c r="H52" s="131">
        <f t="shared" si="4"/>
        <v>5.3291667247945757E-3</v>
      </c>
      <c r="I52" s="131">
        <f t="shared" si="5"/>
        <v>5.4667351330767765E-3</v>
      </c>
    </row>
    <row r="53" spans="1:9" ht="15.75">
      <c r="A53" s="26" t="s">
        <v>15</v>
      </c>
      <c r="B53" s="27">
        <f>+B17</f>
        <v>577.70000000000005</v>
      </c>
      <c r="C53" s="27">
        <f>+C17</f>
        <v>582.70000000000005</v>
      </c>
      <c r="D53" s="27">
        <f>+D17</f>
        <v>610.6</v>
      </c>
      <c r="E53" s="27"/>
      <c r="F53" s="27"/>
      <c r="G53" s="131">
        <f t="shared" si="3"/>
        <v>5.3728789125895753E-3</v>
      </c>
      <c r="H53" s="131">
        <f t="shared" si="4"/>
        <v>5.4193812400310636E-3</v>
      </c>
      <c r="I53" s="131">
        <f t="shared" si="5"/>
        <v>5.8715716310583635E-3</v>
      </c>
    </row>
    <row r="54" spans="1:9" ht="15.75">
      <c r="A54" s="26" t="s">
        <v>37</v>
      </c>
      <c r="B54" s="27">
        <f>+B20</f>
        <v>381.2</v>
      </c>
      <c r="C54" s="27">
        <f>+C20</f>
        <v>339.4</v>
      </c>
      <c r="D54" s="27">
        <f>+D20</f>
        <v>386.7</v>
      </c>
      <c r="E54" s="27"/>
      <c r="F54" s="27"/>
      <c r="G54" s="131">
        <f t="shared" si="3"/>
        <v>3.5453374441390792E-3</v>
      </c>
      <c r="H54" s="131">
        <f t="shared" si="4"/>
        <v>3.1565779867282354E-3</v>
      </c>
      <c r="I54" s="131">
        <f t="shared" si="5"/>
        <v>3.7185338187524877E-3</v>
      </c>
    </row>
    <row r="55" spans="1:9" ht="15.75">
      <c r="A55" s="26" t="s">
        <v>20</v>
      </c>
      <c r="B55" s="27">
        <f>+B24</f>
        <v>2803.4</v>
      </c>
      <c r="C55" s="27">
        <f>+C24</f>
        <v>403.4</v>
      </c>
      <c r="D55" s="27">
        <f>+D24</f>
        <v>513.1</v>
      </c>
      <c r="E55" s="27"/>
      <c r="F55" s="27"/>
      <c r="G55" s="131">
        <f t="shared" si="3"/>
        <v>2.6072924949893744E-2</v>
      </c>
      <c r="H55" s="131">
        <f t="shared" si="4"/>
        <v>3.7518077779792876E-3</v>
      </c>
      <c r="I55" s="131">
        <f t="shared" si="5"/>
        <v>4.9340049195808165E-3</v>
      </c>
    </row>
    <row r="56" spans="1:9" ht="15.75">
      <c r="A56" s="26" t="s">
        <v>11</v>
      </c>
      <c r="B56" s="27">
        <f>+B16</f>
        <v>231</v>
      </c>
      <c r="C56" s="27">
        <f>+C16</f>
        <v>223.8</v>
      </c>
      <c r="D56" s="27">
        <f>+D16</f>
        <v>205</v>
      </c>
      <c r="E56" s="27"/>
      <c r="F56" s="27"/>
      <c r="G56" s="131">
        <f t="shared" si="3"/>
        <v>2.1484075277967661E-3</v>
      </c>
      <c r="H56" s="131">
        <f t="shared" si="4"/>
        <v>2.0814441762810228E-3</v>
      </c>
      <c r="I56" s="131">
        <f t="shared" si="5"/>
        <v>1.9712941113117664E-3</v>
      </c>
    </row>
    <row r="57" spans="1:9" ht="15.75">
      <c r="A57" s="26" t="s">
        <v>24</v>
      </c>
      <c r="B57" s="27">
        <f>+B30</f>
        <v>127.3</v>
      </c>
      <c r="C57" s="27">
        <f>+C30</f>
        <v>152.30000000000001</v>
      </c>
      <c r="D57" s="27">
        <f>+D30</f>
        <v>250.2</v>
      </c>
      <c r="E57" s="27"/>
      <c r="F57" s="27"/>
      <c r="G57" s="131">
        <f t="shared" si="3"/>
        <v>1.1839492566602958E-3</v>
      </c>
      <c r="H57" s="131">
        <f t="shared" si="4"/>
        <v>1.4164608938677381E-3</v>
      </c>
      <c r="I57" s="131">
        <f t="shared" si="5"/>
        <v>2.4059404226839214E-3</v>
      </c>
    </row>
    <row r="58" spans="1:9" ht="15.75">
      <c r="A58" s="26" t="s">
        <v>23</v>
      </c>
      <c r="B58" s="27">
        <f>+B27</f>
        <v>81</v>
      </c>
      <c r="C58" s="27">
        <f>+C27</f>
        <v>86</v>
      </c>
      <c r="D58" s="27">
        <f>+D27</f>
        <v>92.3</v>
      </c>
      <c r="E58" s="27"/>
      <c r="F58" s="27"/>
      <c r="G58" s="131">
        <f t="shared" si="3"/>
        <v>7.5333770455211281E-4</v>
      </c>
      <c r="H58" s="131">
        <f t="shared" si="4"/>
        <v>7.9984003199360125E-4</v>
      </c>
      <c r="I58" s="131">
        <f t="shared" si="5"/>
        <v>8.8756315353207818E-4</v>
      </c>
    </row>
    <row r="59" spans="1:9" ht="15.75">
      <c r="A59" s="28" t="s">
        <v>2</v>
      </c>
      <c r="B59" s="29">
        <f>+B34</f>
        <v>117.3</v>
      </c>
      <c r="C59" s="29">
        <f>+C34</f>
        <v>137.30000000000001</v>
      </c>
      <c r="D59" s="29">
        <f>+D34</f>
        <v>150</v>
      </c>
      <c r="E59" s="29"/>
      <c r="F59" s="29"/>
      <c r="G59" s="131">
        <f t="shared" si="3"/>
        <v>1.0909446017773189E-3</v>
      </c>
      <c r="H59" s="131">
        <f t="shared" si="4"/>
        <v>1.2769539115432729E-3</v>
      </c>
      <c r="I59" s="131">
        <f t="shared" si="5"/>
        <v>1.4424103253500729E-3</v>
      </c>
    </row>
    <row r="60" spans="1:9" ht="15.75">
      <c r="A60" s="32"/>
      <c r="B60" s="35"/>
      <c r="C60" s="35"/>
      <c r="D60" s="32"/>
      <c r="E60" s="32"/>
      <c r="F60" s="32"/>
    </row>
    <row r="61" spans="1:9" ht="15.75">
      <c r="A61" s="48" t="s">
        <v>47</v>
      </c>
      <c r="B61" s="126" t="s">
        <v>94</v>
      </c>
      <c r="C61" s="126" t="s">
        <v>92</v>
      </c>
      <c r="D61" s="59" t="s">
        <v>90</v>
      </c>
      <c r="E61" s="59"/>
      <c r="F61" s="59"/>
    </row>
    <row r="62" spans="1:9" ht="15.75">
      <c r="A62" s="122"/>
      <c r="D62" s="122"/>
      <c r="E62" s="122"/>
      <c r="F62" s="122"/>
    </row>
    <row r="63" spans="1:9" ht="15.75">
      <c r="A63" s="132" t="s">
        <v>46</v>
      </c>
      <c r="B63" s="133">
        <f>+B65+B67+B69+B75</f>
        <v>107521.5</v>
      </c>
      <c r="C63" s="133">
        <f>+C65+C67+C69+C75</f>
        <v>107521.50000000001</v>
      </c>
      <c r="D63" s="133">
        <f>+D65+D67+D69+D75</f>
        <v>103992.6</v>
      </c>
      <c r="E63" s="133"/>
      <c r="F63" s="133"/>
    </row>
    <row r="64" spans="1:9" ht="15.75">
      <c r="A64" s="122"/>
      <c r="B64" s="122"/>
      <c r="C64" s="122"/>
      <c r="D64" s="122"/>
      <c r="E64" s="122"/>
      <c r="F64" s="122"/>
    </row>
    <row r="65" spans="1:6" ht="15.75">
      <c r="A65" s="30" t="s">
        <v>49</v>
      </c>
      <c r="B65" s="41">
        <f>+B41</f>
        <v>33594.1</v>
      </c>
      <c r="C65" s="41">
        <f>+C41</f>
        <v>42306.400000000001</v>
      </c>
      <c r="D65" s="41">
        <f>+D41</f>
        <v>34065.699999999997</v>
      </c>
      <c r="E65" s="41"/>
      <c r="F65" s="41"/>
    </row>
    <row r="66" spans="1:6" ht="15.75">
      <c r="A66" s="122"/>
      <c r="B66" s="134"/>
      <c r="C66" s="134"/>
      <c r="D66" s="134"/>
      <c r="E66" s="134"/>
      <c r="F66" s="134"/>
    </row>
    <row r="67" spans="1:6" ht="15.75">
      <c r="A67" s="31" t="s">
        <v>50</v>
      </c>
      <c r="B67" s="42">
        <f>+B43</f>
        <v>14611</v>
      </c>
      <c r="C67" s="42">
        <f>+C43</f>
        <v>14611</v>
      </c>
      <c r="D67" s="42">
        <f>+D43</f>
        <v>15312</v>
      </c>
      <c r="E67" s="42"/>
      <c r="F67" s="42"/>
    </row>
    <row r="68" spans="1:6" ht="15.75">
      <c r="A68" s="122"/>
      <c r="B68" s="134"/>
      <c r="C68" s="134"/>
      <c r="D68" s="134"/>
      <c r="E68" s="134"/>
      <c r="F68" s="134"/>
    </row>
    <row r="69" spans="1:6" ht="15.75">
      <c r="A69" s="135" t="s">
        <v>51</v>
      </c>
      <c r="B69" s="136">
        <f>SUM(B70:B73)</f>
        <v>40143.300000000003</v>
      </c>
      <c r="C69" s="136">
        <f>SUM(C70:C73)</f>
        <v>40852.800000000003</v>
      </c>
      <c r="D69" s="136">
        <f>SUM(D70:D73)</f>
        <v>43842.3</v>
      </c>
      <c r="E69" s="136"/>
      <c r="F69" s="136"/>
    </row>
    <row r="70" spans="1:6" ht="15.75">
      <c r="A70" s="26" t="s">
        <v>19</v>
      </c>
      <c r="B70" s="43">
        <f>+B45</f>
        <v>5944.8</v>
      </c>
      <c r="C70" s="43">
        <f>+C45</f>
        <v>5496.6</v>
      </c>
      <c r="D70" s="43">
        <f>+D45</f>
        <v>6477.5</v>
      </c>
      <c r="E70" s="43"/>
      <c r="F70" s="43"/>
    </row>
    <row r="71" spans="1:6" ht="15.75">
      <c r="A71" s="26" t="s">
        <v>9</v>
      </c>
      <c r="B71" s="43">
        <f>+B42</f>
        <v>17598</v>
      </c>
      <c r="C71" s="43">
        <f>+C42</f>
        <v>17913.7</v>
      </c>
      <c r="D71" s="43">
        <f>+D42</f>
        <v>19954</v>
      </c>
      <c r="E71" s="43"/>
      <c r="F71" s="43"/>
    </row>
    <row r="72" spans="1:6" ht="15.75">
      <c r="A72" s="26" t="s">
        <v>8</v>
      </c>
      <c r="B72" s="43">
        <f>+B44</f>
        <v>9823.1</v>
      </c>
      <c r="C72" s="43">
        <f>+C44</f>
        <v>10652.2</v>
      </c>
      <c r="D72" s="43">
        <f>+D44</f>
        <v>12008.3</v>
      </c>
      <c r="E72" s="43"/>
      <c r="F72" s="43"/>
    </row>
    <row r="73" spans="1:6" ht="15.75">
      <c r="A73" s="26" t="s">
        <v>22</v>
      </c>
      <c r="B73" s="43">
        <f>+B46</f>
        <v>6777.4</v>
      </c>
      <c r="C73" s="43">
        <f>+C46</f>
        <v>6790.3</v>
      </c>
      <c r="D73" s="43">
        <f>+D46</f>
        <v>5402.5</v>
      </c>
      <c r="E73" s="43"/>
      <c r="F73" s="43"/>
    </row>
    <row r="74" spans="1:6" ht="15.75">
      <c r="A74" s="122"/>
      <c r="B74" s="122"/>
      <c r="C74" s="122"/>
      <c r="D74" s="122"/>
      <c r="E74" s="122"/>
      <c r="F74" s="122"/>
    </row>
    <row r="75" spans="1:6" ht="15.75">
      <c r="A75" s="33" t="s">
        <v>52</v>
      </c>
      <c r="B75" s="129">
        <f>SUM(B76:B88)</f>
        <v>19173.100000000002</v>
      </c>
      <c r="C75" s="129">
        <f>SUM(C76:C88)</f>
        <v>9751.2999999999975</v>
      </c>
      <c r="D75" s="129">
        <f>SUM(D76:D88)</f>
        <v>10772.600000000002</v>
      </c>
      <c r="E75" s="129"/>
      <c r="F75" s="129"/>
    </row>
    <row r="76" spans="1:6" ht="15.75">
      <c r="A76" s="26" t="s">
        <v>38</v>
      </c>
      <c r="B76" s="43">
        <f>+B49</f>
        <v>1526.8</v>
      </c>
      <c r="C76" s="43">
        <f>+C49</f>
        <v>1449.3</v>
      </c>
      <c r="D76" s="43">
        <f>+D49</f>
        <v>1298.3</v>
      </c>
      <c r="E76" s="43"/>
      <c r="F76" s="43"/>
    </row>
    <row r="77" spans="1:6" ht="15.75">
      <c r="A77" s="26" t="s">
        <v>0</v>
      </c>
      <c r="B77" s="43">
        <f t="shared" ref="B77:D78" si="6">+B47</f>
        <v>2627.7</v>
      </c>
      <c r="C77" s="43">
        <f t="shared" si="6"/>
        <v>2634.7</v>
      </c>
      <c r="D77" s="43">
        <f t="shared" si="6"/>
        <v>3158.7</v>
      </c>
      <c r="E77" s="43"/>
      <c r="F77" s="43"/>
    </row>
    <row r="78" spans="1:6" ht="15.75">
      <c r="A78" s="26" t="s">
        <v>21</v>
      </c>
      <c r="B78" s="43">
        <f t="shared" si="6"/>
        <v>1765.4</v>
      </c>
      <c r="C78" s="43">
        <f t="shared" si="6"/>
        <v>1313.4</v>
      </c>
      <c r="D78" s="43">
        <f t="shared" si="6"/>
        <v>1437.5</v>
      </c>
      <c r="E78" s="43"/>
      <c r="F78" s="43"/>
    </row>
    <row r="79" spans="1:6" ht="15.75">
      <c r="A79" s="26" t="s">
        <v>44</v>
      </c>
      <c r="B79" s="43">
        <f>+B50</f>
        <v>7509.1</v>
      </c>
      <c r="C79" s="43">
        <f>+C50</f>
        <v>1103.8</v>
      </c>
      <c r="D79" s="43">
        <f>+D50</f>
        <v>1313</v>
      </c>
      <c r="E79" s="43"/>
      <c r="F79" s="43"/>
    </row>
    <row r="80" spans="1:6" ht="15.75">
      <c r="A80" s="26" t="s">
        <v>26</v>
      </c>
      <c r="B80" s="43">
        <f t="shared" ref="B80:C84" si="7">+B51</f>
        <v>802.2</v>
      </c>
      <c r="C80" s="43">
        <f t="shared" si="7"/>
        <v>752.2</v>
      </c>
      <c r="D80" s="43">
        <f>+D51</f>
        <v>788.7</v>
      </c>
      <c r="E80" s="43"/>
      <c r="F80" s="43"/>
    </row>
    <row r="81" spans="1:7" ht="15.75">
      <c r="A81" s="26" t="s">
        <v>10</v>
      </c>
      <c r="B81" s="43">
        <f t="shared" si="7"/>
        <v>623</v>
      </c>
      <c r="C81" s="43">
        <f t="shared" si="7"/>
        <v>573</v>
      </c>
      <c r="D81" s="43">
        <f>+D52</f>
        <v>568.5</v>
      </c>
      <c r="E81" s="43"/>
      <c r="F81" s="43"/>
    </row>
    <row r="82" spans="1:7" ht="15.75">
      <c r="A82" s="26" t="s">
        <v>15</v>
      </c>
      <c r="B82" s="43">
        <f t="shared" si="7"/>
        <v>577.70000000000005</v>
      </c>
      <c r="C82" s="43">
        <f t="shared" si="7"/>
        <v>582.70000000000005</v>
      </c>
      <c r="D82" s="43">
        <f>+D53</f>
        <v>610.6</v>
      </c>
      <c r="E82" s="43"/>
      <c r="F82" s="43"/>
    </row>
    <row r="83" spans="1:7" ht="15.75">
      <c r="A83" s="26" t="s">
        <v>37</v>
      </c>
      <c r="B83" s="43">
        <f t="shared" si="7"/>
        <v>381.2</v>
      </c>
      <c r="C83" s="43">
        <f t="shared" si="7"/>
        <v>339.4</v>
      </c>
      <c r="D83" s="43">
        <f>+D54</f>
        <v>386.7</v>
      </c>
      <c r="E83" s="43"/>
      <c r="F83" s="43"/>
    </row>
    <row r="84" spans="1:7" ht="15.75">
      <c r="A84" s="26" t="s">
        <v>20</v>
      </c>
      <c r="B84" s="43">
        <f t="shared" si="7"/>
        <v>2803.4</v>
      </c>
      <c r="C84" s="43">
        <f t="shared" si="7"/>
        <v>403.4</v>
      </c>
      <c r="D84" s="43">
        <f>+D55</f>
        <v>513.1</v>
      </c>
      <c r="E84" s="43"/>
      <c r="F84" s="43"/>
    </row>
    <row r="85" spans="1:7" ht="15.75">
      <c r="A85" s="26" t="s">
        <v>24</v>
      </c>
      <c r="B85" s="43">
        <f>+B57</f>
        <v>127.3</v>
      </c>
      <c r="C85" s="43">
        <f>+C57</f>
        <v>152.30000000000001</v>
      </c>
      <c r="D85" s="43">
        <f>+D57</f>
        <v>250.2</v>
      </c>
      <c r="E85" s="43"/>
      <c r="F85" s="43"/>
    </row>
    <row r="86" spans="1:7" ht="15.75">
      <c r="A86" s="26" t="s">
        <v>11</v>
      </c>
      <c r="B86" s="43">
        <f>+B56</f>
        <v>231</v>
      </c>
      <c r="C86" s="43">
        <f>+C56</f>
        <v>223.8</v>
      </c>
      <c r="D86" s="43">
        <f>+D56</f>
        <v>205</v>
      </c>
      <c r="E86" s="43"/>
      <c r="F86" s="43"/>
    </row>
    <row r="87" spans="1:7" ht="15.75">
      <c r="A87" s="26" t="s">
        <v>23</v>
      </c>
      <c r="B87" s="43">
        <f t="shared" ref="B87:D88" si="8">+B58</f>
        <v>81</v>
      </c>
      <c r="C87" s="43">
        <f t="shared" si="8"/>
        <v>86</v>
      </c>
      <c r="D87" s="43">
        <f t="shared" si="8"/>
        <v>92.3</v>
      </c>
      <c r="E87" s="43"/>
      <c r="F87" s="43"/>
    </row>
    <row r="88" spans="1:7" ht="15.75">
      <c r="A88" s="28" t="s">
        <v>2</v>
      </c>
      <c r="B88" s="44">
        <f t="shared" si="8"/>
        <v>117.3</v>
      </c>
      <c r="C88" s="44">
        <f t="shared" si="8"/>
        <v>137.30000000000001</v>
      </c>
      <c r="D88" s="44">
        <f t="shared" si="8"/>
        <v>150</v>
      </c>
      <c r="E88" s="44"/>
      <c r="F88" s="44"/>
    </row>
    <row r="89" spans="1:7" ht="15.75">
      <c r="A89" s="122"/>
      <c r="B89" s="122"/>
      <c r="C89" s="122"/>
      <c r="D89" s="122"/>
      <c r="E89" s="122"/>
      <c r="F89" s="122"/>
    </row>
    <row r="90" spans="1:7" ht="15.75">
      <c r="A90" s="122"/>
      <c r="B90" s="122"/>
      <c r="C90" s="122"/>
      <c r="D90" s="122"/>
      <c r="E90" s="122"/>
      <c r="F90" s="122"/>
    </row>
    <row r="91" spans="1:7" ht="15.75">
      <c r="A91" s="137" t="s">
        <v>70</v>
      </c>
      <c r="B91" s="126" t="s">
        <v>94</v>
      </c>
      <c r="C91" s="126" t="s">
        <v>92</v>
      </c>
      <c r="D91" s="59" t="s">
        <v>90</v>
      </c>
      <c r="E91" s="59"/>
      <c r="F91" s="59"/>
      <c r="G91" s="59" t="s">
        <v>90</v>
      </c>
    </row>
    <row r="92" spans="1:7" ht="15.75">
      <c r="A92" s="138" t="s">
        <v>14</v>
      </c>
      <c r="B92" s="139">
        <f>SUM(B93:B96)</f>
        <v>107521.5</v>
      </c>
      <c r="C92" s="139">
        <f>SUM(C93:C96)</f>
        <v>107521.50000000001</v>
      </c>
      <c r="D92" s="139">
        <f>SUM(D93:D96)</f>
        <v>103992.6</v>
      </c>
      <c r="E92" s="139"/>
      <c r="F92" s="139"/>
      <c r="G92" s="140">
        <f>SUM(G93:G96)</f>
        <v>1</v>
      </c>
    </row>
    <row r="93" spans="1:7" ht="15.75">
      <c r="A93" s="38" t="s">
        <v>25</v>
      </c>
      <c r="B93" s="45">
        <f>+B65</f>
        <v>33594.1</v>
      </c>
      <c r="C93" s="45">
        <f>+C65</f>
        <v>42306.400000000001</v>
      </c>
      <c r="D93" s="45">
        <f>+D65</f>
        <v>34065.699999999997</v>
      </c>
      <c r="E93" s="45"/>
      <c r="F93" s="45"/>
      <c r="G93" s="131">
        <f>+D93/$D$92</f>
        <v>0.3275781161351865</v>
      </c>
    </row>
    <row r="94" spans="1:7" ht="15.75">
      <c r="A94" s="37" t="s">
        <v>17</v>
      </c>
      <c r="B94" s="46">
        <f>+B67</f>
        <v>14611</v>
      </c>
      <c r="C94" s="46">
        <f>+C67</f>
        <v>14611</v>
      </c>
      <c r="D94" s="46">
        <f>+D67</f>
        <v>15312</v>
      </c>
      <c r="E94" s="46"/>
      <c r="F94" s="46"/>
      <c r="G94" s="131">
        <f>+D94/$D$92</f>
        <v>0.14724124601173544</v>
      </c>
    </row>
    <row r="95" spans="1:7" ht="15.75">
      <c r="A95" s="135" t="s">
        <v>45</v>
      </c>
      <c r="B95" s="141">
        <f>+B69</f>
        <v>40143.300000000003</v>
      </c>
      <c r="C95" s="141">
        <f>+C69</f>
        <v>40852.800000000003</v>
      </c>
      <c r="D95" s="141">
        <f>+D69</f>
        <v>43842.3</v>
      </c>
      <c r="E95" s="141"/>
      <c r="F95" s="141"/>
      <c r="G95" s="131">
        <f>+D95/$D$92</f>
        <v>0.42159057471397005</v>
      </c>
    </row>
    <row r="96" spans="1:7" ht="15.75">
      <c r="A96" s="39" t="s">
        <v>53</v>
      </c>
      <c r="B96" s="142">
        <f>+B75</f>
        <v>19173.100000000002</v>
      </c>
      <c r="C96" s="142">
        <f>+C75</f>
        <v>9751.2999999999975</v>
      </c>
      <c r="D96" s="142">
        <f>+D75</f>
        <v>10772.600000000002</v>
      </c>
      <c r="E96" s="142"/>
      <c r="F96" s="142"/>
      <c r="G96" s="131">
        <f>+D96/$D$92</f>
        <v>0.10359006313910799</v>
      </c>
    </row>
    <row r="97" spans="1:6" ht="15.75">
      <c r="A97" s="122"/>
      <c r="B97" s="122"/>
      <c r="C97" s="122"/>
      <c r="D97" s="122"/>
      <c r="E97" s="122"/>
      <c r="F97" s="122"/>
    </row>
    <row r="98" spans="1:6" ht="15.75">
      <c r="A98" s="122"/>
      <c r="B98" s="122"/>
      <c r="C98" s="122"/>
      <c r="D98" s="122"/>
      <c r="E98" s="122"/>
      <c r="F98" s="122"/>
    </row>
    <row r="99" spans="1:6" ht="15.75">
      <c r="A99" s="122"/>
      <c r="B99" s="122"/>
      <c r="C99" s="122"/>
      <c r="D99" s="122"/>
      <c r="E99" s="122"/>
      <c r="F99" s="122"/>
    </row>
    <row r="100" spans="1:6" ht="15.75">
      <c r="A100" s="122"/>
      <c r="B100" s="122"/>
      <c r="C100" s="122"/>
      <c r="D100" s="122"/>
      <c r="E100" s="122"/>
      <c r="F100" s="122"/>
    </row>
    <row r="101" spans="1:6" ht="15.75">
      <c r="A101" s="122"/>
      <c r="B101" s="122"/>
      <c r="C101" s="122"/>
      <c r="D101" s="122"/>
      <c r="E101" s="122"/>
      <c r="F101" s="122"/>
    </row>
    <row r="102" spans="1:6" ht="15.75">
      <c r="A102" s="122"/>
      <c r="B102" s="122"/>
      <c r="C102" s="122"/>
      <c r="D102" s="122"/>
      <c r="E102" s="122"/>
      <c r="F102" s="122"/>
    </row>
    <row r="103" spans="1:6" ht="15.75">
      <c r="A103" s="122"/>
      <c r="B103" s="122"/>
      <c r="C103" s="122"/>
      <c r="D103" s="122"/>
      <c r="E103" s="122"/>
      <c r="F103" s="122"/>
    </row>
    <row r="104" spans="1:6" ht="15.75">
      <c r="A104" s="122"/>
      <c r="B104" s="122"/>
      <c r="C104" s="122"/>
      <c r="D104" s="122"/>
      <c r="E104" s="122"/>
      <c r="F104" s="122"/>
    </row>
    <row r="105" spans="1:6" ht="15.75">
      <c r="A105" s="122"/>
      <c r="B105" s="122"/>
      <c r="C105" s="122"/>
      <c r="D105" s="122"/>
      <c r="E105" s="122"/>
      <c r="F105" s="122"/>
    </row>
    <row r="106" spans="1:6" ht="15.75">
      <c r="A106" s="122"/>
      <c r="B106" s="122"/>
      <c r="C106" s="122"/>
      <c r="D106" s="122"/>
      <c r="E106" s="122"/>
      <c r="F106" s="122"/>
    </row>
    <row r="107" spans="1:6" ht="15.75">
      <c r="A107" s="122"/>
      <c r="B107" s="122"/>
      <c r="C107" s="122"/>
      <c r="D107" s="122"/>
      <c r="E107" s="122"/>
      <c r="F107" s="122"/>
    </row>
    <row r="108" spans="1:6" ht="15.75">
      <c r="A108" s="122"/>
      <c r="B108" s="122"/>
      <c r="C108" s="122"/>
      <c r="D108" s="122"/>
      <c r="E108" s="122"/>
      <c r="F108" s="122"/>
    </row>
    <row r="109" spans="1:6" ht="15.75">
      <c r="A109" s="122"/>
      <c r="B109" s="122"/>
      <c r="C109" s="122"/>
      <c r="D109" s="122"/>
      <c r="E109" s="122"/>
      <c r="F109" s="122"/>
    </row>
    <row r="110" spans="1:6" ht="15.75">
      <c r="A110" s="122"/>
      <c r="B110" s="122"/>
      <c r="C110" s="122"/>
      <c r="D110" s="122"/>
      <c r="E110" s="122"/>
      <c r="F110" s="122"/>
    </row>
    <row r="111" spans="1:6" ht="15.75">
      <c r="A111" s="122"/>
      <c r="B111" s="122"/>
      <c r="C111" s="122"/>
      <c r="D111" s="122"/>
      <c r="E111" s="122"/>
      <c r="F111" s="122"/>
    </row>
    <row r="112" spans="1:6" ht="15.75">
      <c r="A112" s="122"/>
      <c r="B112" s="122"/>
      <c r="C112" s="122"/>
      <c r="D112" s="122"/>
      <c r="E112" s="122"/>
      <c r="F112" s="122"/>
    </row>
    <row r="113" spans="1:6" ht="15.75">
      <c r="A113" s="122"/>
      <c r="B113" s="122"/>
      <c r="C113" s="122"/>
      <c r="D113" s="122"/>
      <c r="E113" s="122"/>
      <c r="F113" s="122"/>
    </row>
    <row r="114" spans="1:6" ht="15.75">
      <c r="A114" s="122"/>
      <c r="B114" s="122"/>
      <c r="C114" s="122"/>
      <c r="D114" s="122"/>
      <c r="E114" s="122"/>
      <c r="F114" s="122"/>
    </row>
    <row r="115" spans="1:6" ht="15.75">
      <c r="A115" s="122"/>
      <c r="B115" s="122"/>
      <c r="C115" s="122"/>
      <c r="D115" s="122"/>
      <c r="E115" s="122"/>
      <c r="F115" s="122"/>
    </row>
    <row r="116" spans="1:6" ht="15.75">
      <c r="A116" s="122"/>
      <c r="B116" s="122"/>
      <c r="C116" s="122"/>
      <c r="D116" s="122"/>
      <c r="E116" s="122"/>
      <c r="F116" s="122"/>
    </row>
    <row r="117" spans="1:6" ht="15.75">
      <c r="A117" s="122"/>
      <c r="B117" s="122"/>
      <c r="C117" s="122"/>
      <c r="D117" s="122"/>
      <c r="E117" s="122"/>
      <c r="F117" s="122"/>
    </row>
    <row r="118" spans="1:6" ht="15.75">
      <c r="A118" s="122"/>
      <c r="B118" s="122"/>
      <c r="C118" s="122"/>
      <c r="D118" s="122"/>
      <c r="E118" s="122"/>
      <c r="F118" s="122"/>
    </row>
    <row r="119" spans="1:6" ht="15.75">
      <c r="A119" s="122"/>
      <c r="B119" s="122"/>
      <c r="C119" s="122"/>
      <c r="D119" s="122"/>
      <c r="E119" s="122"/>
      <c r="F119" s="122"/>
    </row>
    <row r="120" spans="1:6" ht="15.75">
      <c r="A120" s="122"/>
      <c r="B120" s="122"/>
      <c r="C120" s="122"/>
      <c r="D120" s="122"/>
      <c r="E120" s="122"/>
      <c r="F120" s="122"/>
    </row>
    <row r="121" spans="1:6" ht="15.75">
      <c r="A121" s="122"/>
      <c r="B121" s="122"/>
      <c r="C121" s="122"/>
      <c r="D121" s="122"/>
      <c r="E121" s="122"/>
      <c r="F121" s="122"/>
    </row>
    <row r="122" spans="1:6" ht="15.75">
      <c r="A122" s="122"/>
      <c r="B122" s="122"/>
      <c r="C122" s="122"/>
      <c r="D122" s="122"/>
      <c r="E122" s="122"/>
      <c r="F122" s="122"/>
    </row>
    <row r="123" spans="1:6" ht="15.75">
      <c r="A123" s="122"/>
      <c r="B123" s="122"/>
      <c r="C123" s="122"/>
      <c r="D123" s="122"/>
      <c r="E123" s="122"/>
      <c r="F123" s="122"/>
    </row>
    <row r="124" spans="1:6" ht="15.75">
      <c r="A124" s="122"/>
      <c r="B124" s="122"/>
      <c r="C124" s="122"/>
      <c r="D124" s="122"/>
      <c r="E124" s="122"/>
      <c r="F124" s="122"/>
    </row>
    <row r="125" spans="1:6" ht="15.75">
      <c r="A125" s="122"/>
      <c r="B125" s="122"/>
      <c r="C125" s="122"/>
      <c r="D125" s="122"/>
      <c r="E125" s="122"/>
      <c r="F125" s="122"/>
    </row>
    <row r="126" spans="1:6" ht="15.75">
      <c r="A126" s="122"/>
      <c r="B126" s="122"/>
      <c r="C126" s="122"/>
      <c r="D126" s="122"/>
      <c r="E126" s="122"/>
      <c r="F126" s="122"/>
    </row>
    <row r="127" spans="1:6" ht="15.75">
      <c r="A127" s="122"/>
      <c r="B127" s="122"/>
      <c r="C127" s="122"/>
      <c r="D127" s="122"/>
      <c r="E127" s="122"/>
      <c r="F127" s="122"/>
    </row>
    <row r="128" spans="1:6" ht="15.75">
      <c r="A128" s="122"/>
      <c r="B128" s="122"/>
      <c r="C128" s="122"/>
      <c r="D128" s="122"/>
      <c r="E128" s="122"/>
      <c r="F128" s="122"/>
    </row>
    <row r="129" spans="1:6" ht="15.75">
      <c r="A129" s="122"/>
      <c r="B129" s="122"/>
      <c r="C129" s="122"/>
      <c r="D129" s="122"/>
      <c r="E129" s="122"/>
      <c r="F129" s="122"/>
    </row>
    <row r="130" spans="1:6" ht="15.75">
      <c r="A130" s="122"/>
      <c r="B130" s="122"/>
      <c r="C130" s="122"/>
      <c r="D130" s="122"/>
      <c r="E130" s="122"/>
      <c r="F130" s="122"/>
    </row>
    <row r="131" spans="1:6" ht="15.75">
      <c r="A131" s="122"/>
      <c r="B131" s="122"/>
      <c r="C131" s="122"/>
      <c r="D131" s="122"/>
      <c r="E131" s="122"/>
      <c r="F131" s="122"/>
    </row>
    <row r="132" spans="1:6" ht="15.75">
      <c r="A132" s="122"/>
      <c r="B132" s="122"/>
      <c r="C132" s="122"/>
      <c r="D132" s="122"/>
      <c r="E132" s="122"/>
      <c r="F132" s="122"/>
    </row>
    <row r="133" spans="1:6" ht="15.75">
      <c r="A133" s="122"/>
      <c r="B133" s="122"/>
      <c r="C133" s="122"/>
      <c r="D133" s="122"/>
      <c r="E133" s="122"/>
      <c r="F133" s="122"/>
    </row>
    <row r="134" spans="1:6" ht="15.75">
      <c r="A134" s="122"/>
      <c r="B134" s="122"/>
      <c r="C134" s="122"/>
      <c r="D134" s="122"/>
      <c r="E134" s="122"/>
      <c r="F134" s="122"/>
    </row>
    <row r="135" spans="1:6" ht="15.75">
      <c r="A135" s="122"/>
      <c r="B135" s="122"/>
      <c r="C135" s="122"/>
      <c r="D135" s="122"/>
      <c r="E135" s="122"/>
      <c r="F135" s="122"/>
    </row>
    <row r="136" spans="1:6" ht="15.75">
      <c r="A136" s="122"/>
      <c r="B136" s="122"/>
      <c r="C136" s="122"/>
      <c r="D136" s="122"/>
      <c r="E136" s="122"/>
      <c r="F136" s="122"/>
    </row>
    <row r="137" spans="1:6" ht="15.75">
      <c r="A137" s="122"/>
      <c r="B137" s="122"/>
      <c r="C137" s="122"/>
      <c r="D137" s="122"/>
      <c r="E137" s="122"/>
      <c r="F137" s="122"/>
    </row>
    <row r="138" spans="1:6" ht="15.75">
      <c r="A138" s="122"/>
      <c r="B138" s="122"/>
      <c r="C138" s="122"/>
      <c r="D138" s="122"/>
      <c r="E138" s="122"/>
      <c r="F138" s="122"/>
    </row>
    <row r="139" spans="1:6" ht="15.75">
      <c r="A139" s="122"/>
      <c r="B139" s="122"/>
      <c r="C139" s="122"/>
      <c r="D139" s="122"/>
      <c r="E139" s="122"/>
      <c r="F139" s="122"/>
    </row>
    <row r="140" spans="1:6" ht="15.75">
      <c r="A140" s="122"/>
      <c r="B140" s="122"/>
      <c r="C140" s="122"/>
      <c r="D140" s="122"/>
      <c r="E140" s="122"/>
      <c r="F140" s="122"/>
    </row>
    <row r="141" spans="1:6" ht="15.75">
      <c r="A141" s="122"/>
      <c r="B141" s="122"/>
      <c r="C141" s="122"/>
      <c r="D141" s="122"/>
      <c r="E141" s="122"/>
      <c r="F141" s="122"/>
    </row>
    <row r="142" spans="1:6" ht="15.75">
      <c r="A142" s="122"/>
      <c r="B142" s="122"/>
      <c r="C142" s="122"/>
      <c r="D142" s="122"/>
      <c r="E142" s="122"/>
      <c r="F142" s="122"/>
    </row>
    <row r="143" spans="1:6" ht="15.75">
      <c r="A143" s="122"/>
      <c r="B143" s="122"/>
      <c r="C143" s="122"/>
      <c r="D143" s="122"/>
      <c r="E143" s="122"/>
      <c r="F143" s="122"/>
    </row>
    <row r="144" spans="1:6" ht="15.75">
      <c r="A144" s="122"/>
      <c r="B144" s="122"/>
      <c r="C144" s="122"/>
      <c r="D144" s="122"/>
      <c r="E144" s="122"/>
      <c r="F144" s="122"/>
    </row>
    <row r="145" spans="1:6" ht="15.75">
      <c r="A145" s="122"/>
      <c r="B145" s="122"/>
      <c r="C145" s="122"/>
      <c r="D145" s="122"/>
      <c r="E145" s="122"/>
      <c r="F145" s="122"/>
    </row>
    <row r="146" spans="1:6" ht="15.75">
      <c r="A146" s="122"/>
      <c r="B146" s="122"/>
      <c r="C146" s="122"/>
      <c r="D146" s="122"/>
      <c r="E146" s="122"/>
      <c r="F146" s="122"/>
    </row>
    <row r="147" spans="1:6" ht="15.75">
      <c r="A147" s="122"/>
      <c r="B147" s="122"/>
      <c r="C147" s="122"/>
      <c r="D147" s="122"/>
      <c r="E147" s="122"/>
      <c r="F147" s="122"/>
    </row>
    <row r="148" spans="1:6" ht="15.75">
      <c r="A148" s="122"/>
      <c r="B148" s="122"/>
      <c r="C148" s="122"/>
      <c r="D148" s="122"/>
      <c r="E148" s="122"/>
      <c r="F148" s="122"/>
    </row>
    <row r="149" spans="1:6" ht="15.75">
      <c r="A149" s="122"/>
      <c r="B149" s="122"/>
      <c r="C149" s="122"/>
      <c r="D149" s="122"/>
      <c r="E149" s="122"/>
      <c r="F149" s="122"/>
    </row>
    <row r="150" spans="1:6" ht="15.75">
      <c r="A150" s="122"/>
      <c r="B150" s="122"/>
      <c r="C150" s="122"/>
      <c r="D150" s="122"/>
      <c r="E150" s="122"/>
      <c r="F150" s="122"/>
    </row>
    <row r="151" spans="1:6" ht="15.75">
      <c r="A151" s="122"/>
      <c r="B151" s="122"/>
      <c r="C151" s="122"/>
      <c r="D151" s="122"/>
      <c r="E151" s="122"/>
      <c r="F151" s="122"/>
    </row>
    <row r="152" spans="1:6" ht="15.75">
      <c r="A152" s="122"/>
      <c r="B152" s="122"/>
      <c r="C152" s="122"/>
      <c r="D152" s="122"/>
      <c r="E152" s="122"/>
      <c r="F152" s="122"/>
    </row>
    <row r="153" spans="1:6" ht="15.75">
      <c r="A153" s="122"/>
      <c r="B153" s="122"/>
      <c r="C153" s="122"/>
      <c r="D153" s="122"/>
      <c r="E153" s="122"/>
      <c r="F153" s="122"/>
    </row>
    <row r="154" spans="1:6" ht="15.75">
      <c r="A154" s="122"/>
      <c r="B154" s="122"/>
      <c r="C154" s="122"/>
      <c r="D154" s="122"/>
      <c r="E154" s="122"/>
      <c r="F154" s="122"/>
    </row>
    <row r="155" spans="1:6" ht="15.75">
      <c r="A155" s="122"/>
      <c r="B155" s="122"/>
      <c r="C155" s="122"/>
      <c r="D155" s="122"/>
      <c r="E155" s="122"/>
      <c r="F155" s="122"/>
    </row>
    <row r="156" spans="1:6" ht="15.75">
      <c r="A156" s="122"/>
      <c r="B156" s="122"/>
      <c r="C156" s="122"/>
      <c r="D156" s="122"/>
      <c r="E156" s="122"/>
      <c r="F156" s="122"/>
    </row>
    <row r="157" spans="1:6" ht="15.75">
      <c r="A157" s="122"/>
      <c r="B157" s="122"/>
      <c r="C157" s="122"/>
      <c r="D157" s="122"/>
      <c r="E157" s="122"/>
      <c r="F157" s="122"/>
    </row>
    <row r="158" spans="1:6" ht="15.75">
      <c r="A158" s="122"/>
      <c r="B158" s="122"/>
      <c r="C158" s="122"/>
      <c r="D158" s="122"/>
      <c r="E158" s="122"/>
      <c r="F158" s="122"/>
    </row>
    <row r="159" spans="1:6" ht="15.75">
      <c r="A159" s="122"/>
      <c r="B159" s="122"/>
      <c r="C159" s="122"/>
      <c r="D159" s="122"/>
      <c r="E159" s="122"/>
      <c r="F159" s="122"/>
    </row>
    <row r="160" spans="1:6" ht="15.75">
      <c r="A160" s="122"/>
      <c r="B160" s="122"/>
      <c r="C160" s="122"/>
      <c r="D160" s="122"/>
      <c r="E160" s="122"/>
      <c r="F160" s="122"/>
    </row>
    <row r="161" spans="1:6" ht="15.75">
      <c r="A161" s="122"/>
      <c r="B161" s="122"/>
      <c r="C161" s="122"/>
      <c r="D161" s="122"/>
      <c r="E161" s="122"/>
      <c r="F161" s="122"/>
    </row>
    <row r="162" spans="1:6" ht="15.75">
      <c r="A162" s="122"/>
      <c r="B162" s="122"/>
      <c r="C162" s="122"/>
      <c r="D162" s="122"/>
      <c r="E162" s="122"/>
      <c r="F162" s="122"/>
    </row>
    <row r="163" spans="1:6" ht="15.75">
      <c r="A163" s="122"/>
      <c r="B163" s="122"/>
      <c r="C163" s="122"/>
      <c r="D163" s="122"/>
      <c r="E163" s="122"/>
      <c r="F163" s="122"/>
    </row>
    <row r="164" spans="1:6" ht="15.75">
      <c r="A164" s="122"/>
      <c r="B164" s="122"/>
      <c r="C164" s="122"/>
      <c r="D164" s="122"/>
      <c r="E164" s="122"/>
      <c r="F164" s="122"/>
    </row>
    <row r="165" spans="1:6" ht="15.75">
      <c r="A165" s="122"/>
      <c r="B165" s="122"/>
      <c r="C165" s="122"/>
      <c r="D165" s="122"/>
      <c r="E165" s="122"/>
      <c r="F165" s="122"/>
    </row>
    <row r="166" spans="1:6" ht="15.75">
      <c r="A166" s="122"/>
      <c r="B166" s="122"/>
      <c r="C166" s="122"/>
      <c r="D166" s="122"/>
      <c r="E166" s="122"/>
      <c r="F166" s="122"/>
    </row>
    <row r="167" spans="1:6" ht="15.75">
      <c r="A167" s="122"/>
      <c r="B167" s="122"/>
      <c r="C167" s="122"/>
      <c r="D167" s="122"/>
      <c r="E167" s="122"/>
      <c r="F167" s="122"/>
    </row>
    <row r="168" spans="1:6" ht="15.75">
      <c r="A168" s="122"/>
      <c r="B168" s="122"/>
      <c r="C168" s="122"/>
      <c r="D168" s="122"/>
      <c r="E168" s="122"/>
      <c r="F168" s="122"/>
    </row>
    <row r="169" spans="1:6" ht="15.75">
      <c r="A169" s="122"/>
      <c r="B169" s="122"/>
      <c r="C169" s="122"/>
      <c r="D169" s="122"/>
      <c r="E169" s="122"/>
      <c r="F169" s="122"/>
    </row>
    <row r="170" spans="1:6" ht="15.75">
      <c r="A170" s="122"/>
      <c r="B170" s="122"/>
      <c r="C170" s="122"/>
      <c r="D170" s="122"/>
      <c r="E170" s="122"/>
      <c r="F170" s="122"/>
    </row>
    <row r="171" spans="1:6" ht="15.75">
      <c r="A171" s="122"/>
      <c r="B171" s="122"/>
      <c r="C171" s="122"/>
      <c r="D171" s="122"/>
      <c r="E171" s="122"/>
      <c r="F171" s="122"/>
    </row>
    <row r="172" spans="1:6" ht="15.75">
      <c r="A172" s="122"/>
      <c r="B172" s="122"/>
      <c r="C172" s="122"/>
      <c r="D172" s="122"/>
      <c r="E172" s="122"/>
      <c r="F172" s="122"/>
    </row>
    <row r="173" spans="1:6" ht="15.75">
      <c r="A173" s="122"/>
      <c r="B173" s="122"/>
      <c r="C173" s="122"/>
      <c r="D173" s="122"/>
      <c r="E173" s="122"/>
      <c r="F173" s="122"/>
    </row>
    <row r="174" spans="1:6" ht="15.75">
      <c r="A174" s="122"/>
      <c r="B174" s="122"/>
      <c r="C174" s="122"/>
      <c r="D174" s="122"/>
      <c r="E174" s="122"/>
      <c r="F174" s="122"/>
    </row>
    <row r="175" spans="1:6" ht="15.75">
      <c r="A175" s="122"/>
      <c r="B175" s="122"/>
      <c r="C175" s="122"/>
      <c r="D175" s="122"/>
      <c r="E175" s="122"/>
      <c r="F175" s="122"/>
    </row>
    <row r="176" spans="1:6" ht="15.75">
      <c r="A176" s="122"/>
      <c r="B176" s="122"/>
      <c r="C176" s="122"/>
      <c r="D176" s="122"/>
      <c r="E176" s="122"/>
      <c r="F176" s="122"/>
    </row>
    <row r="177" spans="1:6" ht="15.75">
      <c r="A177" s="122"/>
      <c r="B177" s="122"/>
      <c r="C177" s="122"/>
      <c r="D177" s="122"/>
      <c r="E177" s="122"/>
      <c r="F177" s="122"/>
    </row>
    <row r="178" spans="1:6" ht="15.75">
      <c r="A178" s="122"/>
      <c r="B178" s="122"/>
      <c r="C178" s="122"/>
      <c r="D178" s="122"/>
      <c r="E178" s="122"/>
      <c r="F178" s="122"/>
    </row>
    <row r="179" spans="1:6" ht="15.75">
      <c r="A179" s="122"/>
      <c r="B179" s="122"/>
      <c r="C179" s="122"/>
      <c r="D179" s="122"/>
      <c r="E179" s="122"/>
      <c r="F179" s="122"/>
    </row>
    <row r="180" spans="1:6" ht="15.75">
      <c r="A180" s="122"/>
      <c r="B180" s="122"/>
      <c r="C180" s="122"/>
      <c r="D180" s="122"/>
      <c r="E180" s="122"/>
      <c r="F180" s="122"/>
    </row>
    <row r="181" spans="1:6" ht="15.75">
      <c r="A181" s="122"/>
      <c r="B181" s="122"/>
      <c r="C181" s="122"/>
      <c r="D181" s="122"/>
      <c r="E181" s="122"/>
      <c r="F181" s="122"/>
    </row>
    <row r="182" spans="1:6" ht="15.75">
      <c r="A182" s="122"/>
      <c r="B182" s="122"/>
      <c r="C182" s="122"/>
      <c r="D182" s="122"/>
      <c r="E182" s="122"/>
      <c r="F182" s="122"/>
    </row>
    <row r="183" spans="1:6" ht="15.75">
      <c r="A183" s="122"/>
      <c r="B183" s="122"/>
      <c r="C183" s="122"/>
      <c r="D183" s="122"/>
      <c r="E183" s="122"/>
      <c r="F183" s="122"/>
    </row>
    <row r="184" spans="1:6" ht="15.75">
      <c r="A184" s="122"/>
      <c r="B184" s="122"/>
      <c r="C184" s="122"/>
      <c r="D184" s="122"/>
      <c r="E184" s="122"/>
      <c r="F184" s="122"/>
    </row>
    <row r="185" spans="1:6" ht="15.75">
      <c r="A185" s="122"/>
      <c r="B185" s="122"/>
      <c r="C185" s="122"/>
      <c r="D185" s="122"/>
      <c r="E185" s="122"/>
      <c r="F185" s="122"/>
    </row>
    <row r="186" spans="1:6" ht="15.75">
      <c r="A186" s="122"/>
      <c r="B186" s="122"/>
      <c r="C186" s="122"/>
      <c r="D186" s="122"/>
      <c r="E186" s="122"/>
      <c r="F186" s="122"/>
    </row>
    <row r="187" spans="1:6" ht="15.75">
      <c r="A187" s="122"/>
      <c r="B187" s="122"/>
      <c r="C187" s="122"/>
      <c r="D187" s="122"/>
      <c r="E187" s="122"/>
      <c r="F187" s="122"/>
    </row>
    <row r="188" spans="1:6" ht="15.75">
      <c r="A188" s="122"/>
      <c r="B188" s="122"/>
      <c r="C188" s="122"/>
      <c r="D188" s="122"/>
      <c r="E188" s="122"/>
      <c r="F188" s="122"/>
    </row>
    <row r="189" spans="1:6" ht="15.75">
      <c r="A189" s="122"/>
      <c r="B189" s="122"/>
      <c r="C189" s="122"/>
      <c r="D189" s="122"/>
      <c r="E189" s="122"/>
      <c r="F189" s="122"/>
    </row>
    <row r="190" spans="1:6" ht="15.75">
      <c r="A190" s="122"/>
      <c r="B190" s="122"/>
      <c r="C190" s="122"/>
      <c r="D190" s="122"/>
      <c r="E190" s="122"/>
      <c r="F190" s="122"/>
    </row>
    <row r="191" spans="1:6" ht="15.75">
      <c r="A191" s="122"/>
      <c r="B191" s="122"/>
      <c r="C191" s="122"/>
      <c r="D191" s="122"/>
      <c r="E191" s="122"/>
      <c r="F191" s="122"/>
    </row>
    <row r="192" spans="1:6" ht="15.75">
      <c r="A192" s="122"/>
      <c r="B192" s="122"/>
      <c r="C192" s="122"/>
      <c r="D192" s="122"/>
      <c r="E192" s="122"/>
      <c r="F192" s="122"/>
    </row>
    <row r="193" spans="1:6" ht="15.75">
      <c r="A193" s="122"/>
      <c r="B193" s="122"/>
      <c r="C193" s="122"/>
      <c r="D193" s="122"/>
      <c r="E193" s="122"/>
      <c r="F193" s="122"/>
    </row>
    <row r="194" spans="1:6" ht="15.75">
      <c r="A194" s="122"/>
      <c r="B194" s="122"/>
      <c r="C194" s="122"/>
      <c r="D194" s="122"/>
      <c r="E194" s="122"/>
      <c r="F194" s="122"/>
    </row>
    <row r="195" spans="1:6" ht="15.75">
      <c r="A195" s="122"/>
      <c r="B195" s="122"/>
      <c r="C195" s="122"/>
      <c r="D195" s="122"/>
      <c r="E195" s="122"/>
      <c r="F195" s="122"/>
    </row>
    <row r="196" spans="1:6" ht="15.75">
      <c r="A196" s="122"/>
      <c r="B196" s="122"/>
      <c r="C196" s="122"/>
      <c r="D196" s="122"/>
      <c r="E196" s="122"/>
      <c r="F196" s="122"/>
    </row>
    <row r="197" spans="1:6" ht="15.75">
      <c r="A197" s="122"/>
      <c r="B197" s="122"/>
      <c r="C197" s="122"/>
      <c r="D197" s="122"/>
      <c r="E197" s="122"/>
      <c r="F197" s="122"/>
    </row>
    <row r="198" spans="1:6" ht="15.75">
      <c r="A198" s="122"/>
      <c r="B198" s="122"/>
      <c r="C198" s="122"/>
      <c r="D198" s="122"/>
      <c r="E198" s="122"/>
      <c r="F198" s="122"/>
    </row>
    <row r="199" spans="1:6" ht="15.75">
      <c r="A199" s="122"/>
      <c r="B199" s="122"/>
      <c r="C199" s="122"/>
      <c r="D199" s="122"/>
      <c r="E199" s="122"/>
      <c r="F199" s="122"/>
    </row>
    <row r="200" spans="1:6" ht="15.75">
      <c r="A200" s="122"/>
      <c r="B200" s="122"/>
      <c r="C200" s="122"/>
      <c r="D200" s="122"/>
      <c r="E200" s="122"/>
      <c r="F200" s="122"/>
    </row>
    <row r="201" spans="1:6" ht="15.75">
      <c r="A201" s="122"/>
      <c r="B201" s="122"/>
      <c r="C201" s="122"/>
      <c r="D201" s="122"/>
      <c r="E201" s="122"/>
      <c r="F201" s="122"/>
    </row>
    <row r="202" spans="1:6" ht="15.75">
      <c r="A202" s="122"/>
      <c r="B202" s="122"/>
      <c r="C202" s="122"/>
      <c r="D202" s="122"/>
      <c r="E202" s="122"/>
      <c r="F202" s="122"/>
    </row>
    <row r="203" spans="1:6" ht="15.75">
      <c r="A203" s="122"/>
      <c r="B203" s="122"/>
      <c r="C203" s="122"/>
      <c r="D203" s="122"/>
      <c r="E203" s="122"/>
      <c r="F203" s="122"/>
    </row>
    <row r="204" spans="1:6" ht="15.75">
      <c r="A204" s="122"/>
      <c r="B204" s="122"/>
      <c r="C204" s="122"/>
      <c r="D204" s="122"/>
      <c r="E204" s="122"/>
      <c r="F204" s="122"/>
    </row>
    <row r="205" spans="1:6" ht="15.75">
      <c r="A205" s="122"/>
      <c r="B205" s="122"/>
      <c r="C205" s="122"/>
      <c r="D205" s="122"/>
      <c r="E205" s="122"/>
      <c r="F205" s="122"/>
    </row>
    <row r="206" spans="1:6" ht="15.75">
      <c r="A206" s="122"/>
      <c r="B206" s="122"/>
      <c r="C206" s="122"/>
      <c r="D206" s="122"/>
      <c r="E206" s="122"/>
      <c r="F206" s="122"/>
    </row>
  </sheetData>
  <mergeCells count="5">
    <mergeCell ref="A7:F7"/>
    <mergeCell ref="A8:F8"/>
    <mergeCell ref="A9:F9"/>
    <mergeCell ref="A10:A12"/>
    <mergeCell ref="A36:F3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Finalidad</vt:lpstr>
      <vt:lpstr>Subrupo de gasto </vt:lpstr>
      <vt:lpstr>Financiamiento</vt:lpstr>
      <vt:lpstr>Institución</vt:lpstr>
      <vt:lpstr>Hoja1</vt:lpstr>
      <vt:lpstr>Hoja2</vt:lpstr>
      <vt:lpstr>'Subrupo de gasto '!Área_de_impresión</vt:lpstr>
    </vt:vector>
  </TitlesOfParts>
  <Company>Ministerio de Finanzas Públicas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Técnica del Presupuesto</dc:creator>
  <cp:lastModifiedBy>transpfis08</cp:lastModifiedBy>
  <cp:lastPrinted>2016-02-04T20:51:30Z</cp:lastPrinted>
  <dcterms:created xsi:type="dcterms:W3CDTF">2005-01-11T21:07:30Z</dcterms:created>
  <dcterms:modified xsi:type="dcterms:W3CDTF">2021-09-17T17:15:33Z</dcterms:modified>
</cp:coreProperties>
</file>