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tabRatio="808" activeTab="0"/>
  </bookViews>
  <sheets>
    <sheet name="Enfoque de Género" sheetId="1" r:id="rId1"/>
  </sheets>
  <externalReferences>
    <externalReference r:id="rId4"/>
    <externalReference r:id="rId5"/>
    <externalReference r:id="rId6"/>
  </externalReferences>
  <definedNames>
    <definedName name="_xlnm.Print_Area" localSheetId="0">'Enfoque de Género'!$C$1:$V$103</definedName>
    <definedName name="_xlnm.Print_Titles" localSheetId="0">'Enfoque de Género'!$1:$3</definedName>
  </definedNames>
  <calcPr fullCalcOnLoad="1"/>
</workbook>
</file>

<file path=xl/sharedStrings.xml><?xml version="1.0" encoding="utf-8"?>
<sst xmlns="http://schemas.openxmlformats.org/spreadsheetml/2006/main" count="253" uniqueCount="176">
  <si>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</si>
  <si>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</si>
  <si>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</si>
  <si>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</si>
  <si>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</si>
  <si>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</si>
  <si>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</si>
  <si>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</si>
  <si>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</si>
  <si>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</si>
  <si>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</si>
  <si>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</si>
  <si>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</si>
  <si>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</si>
  <si>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</si>
  <si>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</si>
  <si>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</si>
  <si>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</si>
  <si>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</si>
  <si>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</si>
  <si>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</si>
  <si>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</si>
  <si>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</si>
  <si>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</si>
  <si>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</si>
  <si>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</si>
  <si>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</si>
  <si>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</si>
  <si>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</si>
  <si>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</si>
  <si>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</si>
  <si>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</si>
  <si>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</si>
  <si>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t>Mayores de 30 hasta 60 años
(Adultos)</t>
  </si>
  <si>
    <t>Mayores de 60 años
(Tercera Edad)</t>
  </si>
  <si>
    <t>0 hasta Menores de 13 años
(Niñez)</t>
  </si>
  <si>
    <t>13 hasta 30 años
(Juventud)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</si>
  <si>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</si>
  <si>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</si>
  <si>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</si>
  <si>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</si>
  <si>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</si>
  <si>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</si>
  <si>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</si>
  <si>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</si>
  <si>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</si>
  <si>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</si>
  <si>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</si>
  <si>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Municipalidad de San Jacinto.</t>
  </si>
  <si>
    <t>RENGLON</t>
  </si>
  <si>
    <t>FUENTE DE FINANCIEMIENTO</t>
  </si>
  <si>
    <t>14 00 001 001 000 072 22-0101-0001</t>
  </si>
  <si>
    <t>SAN JACINTO</t>
  </si>
  <si>
    <t>14 00 001 001 000 233 22-0101-0001</t>
  </si>
  <si>
    <t>ESTRUCTURA</t>
  </si>
  <si>
    <t>GENERO</t>
  </si>
  <si>
    <t>14 00 001 001 000 268 22-0101-0001</t>
  </si>
  <si>
    <t>01 00 000 007 000 435 21-0101-0001</t>
  </si>
  <si>
    <t>01 00 000 007 000 071 31-0151-0001</t>
  </si>
  <si>
    <t>CONCERVACION HAMBIENTAL Y FORESTAL DEL MUNICIPIO DE SAN JACINTO</t>
  </si>
  <si>
    <t>01 00 000 007 000 244 22-0101-0001</t>
  </si>
  <si>
    <t>01 00 000 007 000 051 32-0151-0002</t>
  </si>
  <si>
    <t>12 00 001 001 000 027 22-0101-0001</t>
  </si>
  <si>
    <t>14 00 001 001 000 113 22-0101-0001</t>
  </si>
  <si>
    <t>14 00 001 001 000 329 22-0101-0001</t>
  </si>
  <si>
    <t>01 00 000 007 000 072 31-0151-0001</t>
  </si>
  <si>
    <t>14 00 001 001 000 241 22-0101-0001</t>
  </si>
  <si>
    <t>01 00 000 007 000 291 22-0101-0001</t>
  </si>
  <si>
    <t>01 00 000 007 000 297 31-0151-0002</t>
  </si>
  <si>
    <t>01 00 000 007 000 051 21-0101-0001</t>
  </si>
  <si>
    <t>01 00 000 007 000 241 22-0101-0001</t>
  </si>
  <si>
    <t>14 00 001 001 000 027 22-0101-0001</t>
  </si>
  <si>
    <t>14 00 001 001 000 051 22-0101-0001</t>
  </si>
  <si>
    <t>14 00 001 001 000 244 22-0101-0001</t>
  </si>
  <si>
    <t>14 00 001 001 000 231 22-0101-0001</t>
  </si>
  <si>
    <t>01 00 000 007 000 435 32-0151-0002</t>
  </si>
  <si>
    <t>14 00 001 001 000 187 22-0101-0001</t>
  </si>
  <si>
    <t>14 00 001 001 000 196 22-0101-0001</t>
  </si>
  <si>
    <t>01 00 000 007 000 169 22-0101-0001</t>
  </si>
  <si>
    <t>01 00 000 007 000 262 22-0101-0001</t>
  </si>
  <si>
    <t>01 00 000 007 000 322 21-0101-0001</t>
  </si>
  <si>
    <t>14 00 001 001 000 022 22-0101-0001</t>
  </si>
  <si>
    <t>14 00 001 001 000 294 22-0101-0001</t>
  </si>
  <si>
    <t>14 00 001 001 000 291 22-0101-0001</t>
  </si>
  <si>
    <t>01 00 000 007 000 299 22-0101-0001</t>
  </si>
  <si>
    <t>01 00 000 007 000 328 21-0101-0001</t>
  </si>
  <si>
    <t>01 00 000 007 000 011 21-0101-0001</t>
  </si>
  <si>
    <t>01 00 000 007 000 113 21-0101-0001</t>
  </si>
  <si>
    <t>4440</t>
  </si>
  <si>
    <t>Q3,860.33</t>
  </si>
  <si>
    <t>10,000</t>
  </si>
  <si>
    <t>Q10,000.00</t>
  </si>
  <si>
    <t>BRINDAR A TRAVES DE SUBSIDIOS EL APOYO PROYECCION Y  DESARROLLO LOCAL</t>
  </si>
  <si>
    <t>Q10,000,00</t>
  </si>
  <si>
    <t>Q8,397.29</t>
  </si>
  <si>
    <t>evento</t>
  </si>
  <si>
    <t>14 00 001 001 000 071 22-0101-0001</t>
  </si>
  <si>
    <t>Q9,700.24</t>
  </si>
  <si>
    <t>1,500</t>
  </si>
  <si>
    <t>Q1,500.00</t>
  </si>
  <si>
    <t>Q131.60</t>
  </si>
  <si>
    <t>Q57.40</t>
  </si>
  <si>
    <t>11 00 001 001 000 169 22-0101-0001</t>
  </si>
  <si>
    <t>800</t>
  </si>
  <si>
    <t>Q800.00</t>
  </si>
  <si>
    <t>Q300.00</t>
  </si>
  <si>
    <t>Persona</t>
  </si>
  <si>
    <t>3700</t>
  </si>
  <si>
    <t>Q3,700.00</t>
  </si>
  <si>
    <t>Q3700.00</t>
  </si>
  <si>
    <t>Q394.79</t>
  </si>
  <si>
    <t>3,600.00</t>
  </si>
  <si>
    <t>Q3,600,00</t>
  </si>
  <si>
    <t>Q2,737.54</t>
  </si>
  <si>
    <t>Q12,000.00</t>
  </si>
  <si>
    <t>persona</t>
  </si>
  <si>
    <t>24,000</t>
  </si>
  <si>
    <t>Q24,000.00</t>
  </si>
  <si>
    <t>Q21,000.00</t>
  </si>
  <si>
    <t>3,700</t>
  </si>
  <si>
    <t>4,740</t>
  </si>
  <si>
    <t>Q4,740.00</t>
  </si>
  <si>
    <t>Q4,118.97</t>
  </si>
  <si>
    <t>01 00 000 007 000 015 21-0101-0001</t>
  </si>
  <si>
    <t>3,000.00</t>
  </si>
  <si>
    <t>Q3,000.00</t>
  </si>
  <si>
    <t>1000</t>
  </si>
  <si>
    <t>Q1,000.00</t>
  </si>
  <si>
    <t>Q959.21</t>
  </si>
  <si>
    <t>1,200</t>
  </si>
  <si>
    <t>Q1,200.00</t>
  </si>
  <si>
    <t>Q495.32</t>
  </si>
  <si>
    <t>11 00 003 001 000 113 22-0101-0001</t>
  </si>
  <si>
    <t>3,600</t>
  </si>
  <si>
    <t>Q3,600.00</t>
  </si>
  <si>
    <t>600</t>
  </si>
  <si>
    <t>Q600.00</t>
  </si>
  <si>
    <t>Q200.50</t>
  </si>
  <si>
    <t>200</t>
  </si>
  <si>
    <t>Q200.00</t>
  </si>
  <si>
    <t>Q168.00</t>
  </si>
  <si>
    <t>12,805</t>
  </si>
  <si>
    <t>Q12,805.00</t>
  </si>
  <si>
    <t>Q12,163.35</t>
  </si>
  <si>
    <t>12,000.00</t>
  </si>
  <si>
    <t>Q14.20</t>
  </si>
  <si>
    <t>500</t>
  </si>
  <si>
    <t>Q500.00</t>
  </si>
  <si>
    <t>Q102.00</t>
  </si>
  <si>
    <t>Q370.00</t>
  </si>
  <si>
    <t>Q1595.00</t>
  </si>
  <si>
    <t>85,000.00</t>
  </si>
  <si>
    <t>Q85,000.00</t>
  </si>
  <si>
    <t>Q39,348.85</t>
  </si>
  <si>
    <t>40,000.00</t>
  </si>
  <si>
    <t>Q40,000.00</t>
  </si>
  <si>
    <t>Q13,348.85</t>
  </si>
  <si>
    <t>2000</t>
  </si>
  <si>
    <t>Q2,000.00</t>
  </si>
  <si>
    <t>Q775.00</t>
  </si>
  <si>
    <t>44,400.00</t>
  </si>
  <si>
    <t>Q44,400.00</t>
  </si>
  <si>
    <t>Q42,303.33</t>
  </si>
  <si>
    <t>Q1880.00</t>
  </si>
  <si>
    <t>Q1,880.00</t>
  </si>
  <si>
    <t>120,000</t>
  </si>
  <si>
    <t>Q120,000.00</t>
  </si>
  <si>
    <t>Q117,441.52</t>
  </si>
  <si>
    <t>Evento</t>
  </si>
  <si>
    <t>215</t>
  </si>
  <si>
    <t>Q23.60</t>
  </si>
  <si>
    <t>5,000</t>
  </si>
  <si>
    <t>Q5,000.00</t>
  </si>
  <si>
    <t>Q1243,75</t>
  </si>
  <si>
    <t>Q66.45</t>
  </si>
  <si>
    <t>11 de Enero del 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</si>
</sst>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* #,##0_-;\-* #,##0_-;_-* &quot;-&quot;_-;_-@_-"/>
    <numFmt numFmtId="178" formatCode="_-&quot;Q&quot;* #,##0.00_-;\-&quot;Q&quot;* #,##0.00_-;_-&quot;Q&quot;* &quot;-&quot;??_-;_-@_-"/>
    <numFmt numFmtId="179" formatCode="_-* #,##0.00_-;\-* #,##0.00_-;_-* &quot;-&quot;??_-;_-@_-"/>
    <numFmt numFmtId="180" formatCode="&quot;Q&quot;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/>
      <top/>
      <bottom style="thin"/>
    </border>
    <border>
      <left/>
      <right style="medium"/>
      <top>
        <color indexed="63"/>
      </top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right"/>
    </xf>
    <xf numFmtId="49" fontId="5" fillId="33" borderId="12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8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180" fontId="5" fillId="33" borderId="19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5" borderId="22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0" fillId="35" borderId="20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5" fillId="33" borderId="24" xfId="0" applyFont="1" applyFill="1" applyBorder="1" applyAlignment="1">
      <alignment horizontal="right"/>
    </xf>
    <xf numFmtId="180" fontId="5" fillId="33" borderId="25" xfId="0" applyNumberFormat="1" applyFont="1" applyFill="1" applyBorder="1" applyAlignment="1">
      <alignment horizontal="right"/>
    </xf>
    <xf numFmtId="4" fontId="5" fillId="33" borderId="25" xfId="0" applyNumberFormat="1" applyFont="1" applyFill="1" applyBorder="1" applyAlignment="1">
      <alignment horizontal="right"/>
    </xf>
    <xf numFmtId="180" fontId="5" fillId="33" borderId="24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0" fontId="12" fillId="0" borderId="0" xfId="0" applyFont="1" applyAlignment="1">
      <alignment vertical="top" wrapText="1" readingOrder="1"/>
    </xf>
    <xf numFmtId="0" fontId="14" fillId="33" borderId="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vertical="top" wrapText="1" readingOrder="1"/>
    </xf>
    <xf numFmtId="3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80" fontId="5" fillId="33" borderId="10" xfId="0" applyNumberFormat="1" applyFont="1" applyFill="1" applyBorder="1" applyAlignment="1">
      <alignment horizontal="right"/>
    </xf>
    <xf numFmtId="180" fontId="13" fillId="33" borderId="10" xfId="0" applyNumberFormat="1" applyFont="1" applyFill="1" applyBorder="1" applyAlignment="1">
      <alignment horizontal="center" wrapText="1"/>
    </xf>
    <xf numFmtId="4" fontId="13" fillId="33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right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4" fillId="33" borderId="0" xfId="0" applyFont="1" applyFill="1" applyBorder="1" applyAlignment="1">
      <alignment/>
    </xf>
    <xf numFmtId="49" fontId="5" fillId="33" borderId="25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/>
    </xf>
    <xf numFmtId="0" fontId="5" fillId="33" borderId="28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180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right"/>
    </xf>
    <xf numFmtId="1" fontId="5" fillId="33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180" fontId="13" fillId="33" borderId="10" xfId="0" applyNumberFormat="1" applyFont="1" applyFill="1" applyBorder="1" applyAlignment="1">
      <alignment horizontal="center" vertical="top" wrapText="1"/>
    </xf>
    <xf numFmtId="3" fontId="4" fillId="33" borderId="29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31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33" xfId="0" applyNumberFormat="1" applyFont="1" applyFill="1" applyBorder="1" applyAlignment="1">
      <alignment horizontal="center"/>
    </xf>
    <xf numFmtId="3" fontId="4" fillId="33" borderId="34" xfId="0" applyNumberFormat="1" applyFont="1" applyFill="1" applyBorder="1" applyAlignment="1">
      <alignment horizontal="center"/>
    </xf>
    <xf numFmtId="0" fontId="3" fillId="35" borderId="35" xfId="0" applyFont="1" applyFill="1" applyBorder="1" applyAlignment="1">
      <alignment horizontal="left"/>
    </xf>
    <xf numFmtId="0" fontId="3" fillId="35" borderId="36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SEGUNDO%20CUATRIMESTRE\REPO%20OF.%20DE%20LA%20MUJ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SEGUNDO%20CUATRIMESTRE\GENERO%20AGOSTO%202016%20segundo%20cuatrimest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M%20Marleny\Documents\GENERO%20ENERO%202017\frmReportePDF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97">
          <cell r="AU997" t="str">
            <v>BRINDAR LOS SERVICIOS DE SALUD Y AMBIENTE A LA POBLACION DEL MUNICIPIO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ODO"/>
      <sheetName val="MARLENY"/>
      <sheetName val="ALVARO"/>
    </sheetNames>
    <sheetDataSet>
      <sheetData sheetId="2">
        <row r="86">
          <cell r="AH86">
            <v>1575</v>
          </cell>
        </row>
        <row r="101">
          <cell r="W101">
            <v>8852</v>
          </cell>
        </row>
        <row r="126">
          <cell r="W126">
            <v>8853</v>
          </cell>
        </row>
        <row r="136">
          <cell r="AA136">
            <v>200</v>
          </cell>
          <cell r="AE136">
            <v>200</v>
          </cell>
        </row>
        <row r="170">
          <cell r="W170">
            <v>8852</v>
          </cell>
          <cell r="AA170">
            <v>4440</v>
          </cell>
        </row>
        <row r="186">
          <cell r="W186">
            <v>8852</v>
          </cell>
        </row>
        <row r="199">
          <cell r="W199">
            <v>8852</v>
          </cell>
        </row>
        <row r="212">
          <cell r="W212">
            <v>8852</v>
          </cell>
        </row>
        <row r="225">
          <cell r="W225">
            <v>8852</v>
          </cell>
        </row>
        <row r="251">
          <cell r="W251">
            <v>8823</v>
          </cell>
        </row>
        <row r="255">
          <cell r="W255">
            <v>8863</v>
          </cell>
        </row>
        <row r="266">
          <cell r="W266">
            <v>8863</v>
          </cell>
        </row>
        <row r="277">
          <cell r="W277">
            <v>8823</v>
          </cell>
        </row>
        <row r="304">
          <cell r="W304">
            <v>8852</v>
          </cell>
        </row>
        <row r="319">
          <cell r="W319">
            <v>8853</v>
          </cell>
        </row>
        <row r="329">
          <cell r="W329">
            <v>8853</v>
          </cell>
        </row>
        <row r="345">
          <cell r="W345">
            <v>8823</v>
          </cell>
        </row>
        <row r="348">
          <cell r="W348">
            <v>8852</v>
          </cell>
        </row>
        <row r="351">
          <cell r="W351">
            <v>8852</v>
          </cell>
        </row>
        <row r="354">
          <cell r="W354">
            <v>8852</v>
          </cell>
        </row>
        <row r="357">
          <cell r="W357">
            <v>8852</v>
          </cell>
        </row>
        <row r="360">
          <cell r="W360">
            <v>8852</v>
          </cell>
        </row>
        <row r="1300">
          <cell r="W1300">
            <v>8853</v>
          </cell>
        </row>
        <row r="1310">
          <cell r="W1310">
            <v>8853</v>
          </cell>
        </row>
        <row r="1320">
          <cell r="W1320">
            <v>8853</v>
          </cell>
        </row>
        <row r="1333">
          <cell r="W1333">
            <v>8852</v>
          </cell>
        </row>
        <row r="1336">
          <cell r="W1336">
            <v>8852</v>
          </cell>
        </row>
        <row r="1339">
          <cell r="W1339">
            <v>8852</v>
          </cell>
        </row>
        <row r="1342">
          <cell r="W1342">
            <v>8852</v>
          </cell>
        </row>
        <row r="1345">
          <cell r="W1345">
            <v>8852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0">
          <cell r="BI90" t="str">
            <v>SEGUIMIENTO DE LA PROYECCION SOCIAL PARA LA FAMILIA, MUJER, NIÑEZ, JUVENTUD Y ADULTO MAYOR DEL MUNICIPIO DE SAN JACINTO, CHIQUIMULA 2016.</v>
          </cell>
        </row>
        <row r="133">
          <cell r="BI133" t="str">
            <v>SEGUIMIENTO DE LA PROYECCION SOCIAL PARA LA FAMILIA, MUJER, NIÑEZ, JUVENTUD Y ADULTO MAYOR DEL MUNICIPIO DE SAN JACINTO, CHIQUIMULA 2016.</v>
          </cell>
        </row>
        <row r="314">
          <cell r="AU314" t="str">
            <v>BRINDAR A TRAVES DE SUBSIDIOS EL APOYO PROYECCION Y  DESARROLLO LOCAL</v>
          </cell>
          <cell r="BI314" t="str">
            <v>SEGUIMIENTO DE LA PROYECCION SOCIAL PARA LA FAMILIA, MUJER, NIÑEZ, JUVENTUD Y ADULTO MAYOR DEL MUNICIPIO DE SAN JACINTO, CHIQUIMULA 2016.</v>
          </cell>
        </row>
        <row r="438">
          <cell r="AU438" t="str">
            <v>MANTENER LOS SERVICIOS PUBLICOS AL SERVICIO DE LA POBLACION DURANTE EL AÑO 2016</v>
          </cell>
        </row>
        <row r="964">
          <cell r="AU964" t="str">
            <v>BRINDAR A TRAVES DE SUBSIDIOS EL APOYO PROYECCION Y  DESARROLLO LOCAL</v>
          </cell>
          <cell r="BI964" t="str">
            <v>SEGUIMIENTO DE LA PROYECCION SOCIAL PARA LA FAMILIA, MUJER, NIÑEZ, JUVENTUD Y ADULTO MAYOR DEL MUNICIPIO DE SAN JACINTO, CHIQUIMULA 2016.</v>
          </cell>
        </row>
        <row r="1030">
          <cell r="AU1030" t="str">
            <v>BRINDAR LOS SERVICIOS DE SALUD Y AMBIENTE A LA POBLACION DEL MUNICIPIO</v>
          </cell>
          <cell r="BI1030" t="str">
            <v>SEGUIMIENTO DE LAS CONDICIONES DE SALUD Y ASISTENCIA SOCIAL DEL MUNICIPIO DE SAN JACINTO, CHIQUIMULA, 2016.</v>
          </cell>
        </row>
        <row r="1080">
          <cell r="AU1080" t="str">
            <v>BRINDAR A TRAVES DE SUBSIDIOS EL APOYO PROYECCION Y  DESARROLLO LOCAL</v>
          </cell>
          <cell r="BI1080" t="str">
            <v>SEGUIMIENTO DE LA PROYECCION SOCIAL PARA LA FAMILIA, MUJER, NIÑEZ, JUVENTUD Y ADULTO MAYOR DEL MUNICIPIO DE SAN JACINTO, CHIQUIMULA 2016.</v>
          </cell>
        </row>
        <row r="1283">
          <cell r="AU1283" t="str">
            <v>BRINDAR A TRAVES DE SUBSIDIOS EL APOYO PROYECCION Y  DESARROLLO LOCAL</v>
          </cell>
          <cell r="BI1283" t="str">
            <v>SEGUIMIENTO DE LA PROYECCION SOCIAL PARA LA FAMILIA, MUJER, NIÑEZ, JUVENTUD Y ADULTO MAYOR DEL MUNICIPIO DE SAN JACINTO, CHIQUIMULA 2016.</v>
          </cell>
        </row>
        <row r="1350">
          <cell r="AU1350" t="str">
            <v>MANTENER LOS SERVICIOS PUBLICOS AL SERVICIO DE LA POBLACION DURANTE EL AÑO 2016</v>
          </cell>
          <cell r="BI1350" t="str">
            <v>CONSERVACIÓN DE INMUEBLES Y MANEJO  DE OBRAS DEL MUNICIPIO DE SAN JACINTO  CHIQUIMULA, 2016.</v>
          </cell>
        </row>
        <row r="1717">
          <cell r="AU1717" t="str">
            <v>BRINDAR A TRAVES DE SUBSIDIOS EL APOYO PROYECCION Y  DESARROLLO LOCAL</v>
          </cell>
          <cell r="BI1717" t="str">
            <v>SEGUIMIENTO DE LA PROYECCION SOCIAL PARA LA FAMILIA, MUJER, NIÑEZ, JUVENTUD Y ADULTO MAYOR DEL MUNICIPIO DE SAN JACINTO, CHIQUIMULA 2016.</v>
          </cell>
        </row>
        <row r="1744">
          <cell r="AU1744" t="str">
            <v>BRINDAR A TRAVES DE SUBSIDIOS EL APOYO PROYECCION Y  DESARROLLO LOCAL</v>
          </cell>
          <cell r="BI1744" t="str">
            <v>SEGUIMIENTO DE LA PROYECCION SOCIAL PARA LA FAMILIA, MUJER, NIÑEZ, JUVENTUD Y ADULTO MAYOR DEL MUNICIPIO DE SAN JACINTO, CHIQUIMULA 2016.</v>
          </cell>
        </row>
        <row r="2001">
          <cell r="AU2001" t="str">
            <v>BRINDAR A TRAVES DE SUBSIDIOS EL APOYO PROYECCION Y  DESARROLLO LOCAL</v>
          </cell>
          <cell r="BI2001" t="str">
            <v>SEGUIMIENTO DE LA PROYECCION SOCIAL PARA LA FAMILIA, MUJER, NIÑEZ, JUVENTUD Y ADULTO MAYOR DEL MUNICIPIO DE SAN JACINTO, CHIQUIMULA 2016.</v>
          </cell>
        </row>
        <row r="2051">
          <cell r="AU2051" t="str">
            <v>BRINDAR A TRAVES DE SUBSIDIOS EL APOYO PROYECCION Y  DESARROLLO LOCAL</v>
          </cell>
          <cell r="BI2051" t="str">
            <v>SEGUIMIENTO DE LA PROYECCION SOCIAL PARA LA FAMILIA, MUJER, NIÑEZ, JUVENTUD Y ADULTO MAYOR DEL MUNICIPIO DE SAN JACINTO, CHIQUIMULA 2016.</v>
          </cell>
        </row>
        <row r="2430">
          <cell r="AU2430" t="str">
            <v>BRINDAR A TRAVES DE SUBSIDIOS EL APOYO PROYECCION Y  DESARROLLO LOCAL</v>
          </cell>
          <cell r="BI2430" t="str">
            <v>SEGUIMIENTO DE LA PROYECCION SOCIAL PARA LA FAMILIA, MUJER, NIÑEZ, JUVENTUD Y ADULTO MAYOR DEL MUNICIPIO DE SAN JACINTO, CHIQUIMULA 2016.</v>
          </cell>
        </row>
        <row r="2445">
          <cell r="AU2445" t="str">
            <v>BRINDAR A TRAVES DE SUBSIDIOS EL APOYO PROYECCION Y  DESARROLLO LOCAL</v>
          </cell>
          <cell r="BI2445" t="str">
            <v>SEGUIMIENTO DE LA PROYECCION SOCIAL PARA LA FAMILIA, MUJER, NIÑEZ, JUVENTUD Y ADULTO MAYOR DEL MUNICIPIO DE SAN JACINTO, CHIQUIMULA 2016.</v>
          </cell>
        </row>
        <row r="2964">
          <cell r="AU2964" t="str">
            <v>BRINDAR A TRAVES DE SUBSIDIOS EL APOYO PROYECCION Y  DESARROLLO LOCAL</v>
          </cell>
          <cell r="BI2964" t="str">
            <v>SEGUIMIENTO DE LA PROYECCION SOCIAL PARA LA FAMILIA, MUJER, NIÑEZ, JUVENTUD Y ADULTO MAYOR DEL MUNICIPIO DE SAN JACINTO, CHIQUIMULA 2016.</v>
          </cell>
        </row>
        <row r="3022">
          <cell r="AU3022" t="str">
            <v>BRINDAR A TRAVES DE SUBSIDIOS EL APOYO PROYECCION Y  DESARROLLO LOCAL</v>
          </cell>
          <cell r="BI3022" t="str">
            <v>SEGUIMIENTO DE LA PROYECCION SOCIAL PARA LA FAMILIA, MUJER, NIÑEZ, JUVENTUD Y ADULTO MAYOR DEL MUNICIPIO DE SAN JACINTO, CHIQUIMULA 2016.</v>
          </cell>
        </row>
        <row r="3060">
          <cell r="AU3060" t="str">
            <v>BRINDAR A TRAVES DE SUBSIDIOS EL APOYO PROYECCION Y  DESARROLLO LOCAL</v>
          </cell>
          <cell r="BI3060" t="str">
            <v>SEGUIMIENTO DE LA PROYECCION SOCIAL PARA LA FAMILIA, MUJER, NIÑEZ, JUVENTUD Y ADULTO MAYOR DEL MUNICIPIO DE SAN JACINTO, CHIQUIMULA 2016.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"/>
  <sheetViews>
    <sheetView showGridLines="0" showZeros="0" tabSelected="1" view="pageLayout" zoomScale="60" zoomScaleSheetLayoutView="86" zoomScalePageLayoutView="60" workbookViewId="0" topLeftCell="C73">
      <selection activeCell="Q47" sqref="Q47:Q48"/>
    </sheetView>
  </sheetViews>
  <sheetFormatPr defaultColWidth="11.421875" defaultRowHeight="15"/>
  <cols>
    <col min="1" max="1" width="37.140625" style="5" hidden="1" customWidth="1"/>
    <col min="2" max="2" width="24.140625" style="5" hidden="1" customWidth="1"/>
    <col min="3" max="3" width="7.00390625" style="5" customWidth="1"/>
    <col min="4" max="4" width="15.00390625" style="5" customWidth="1"/>
    <col min="5" max="5" width="8.00390625" style="5" customWidth="1"/>
    <col min="6" max="6" width="8.8515625" style="5" customWidth="1"/>
    <col min="7" max="7" width="8.140625" style="5" customWidth="1"/>
    <col min="8" max="9" width="8.57421875" style="5" customWidth="1"/>
    <col min="10" max="10" width="9.28125" style="5" customWidth="1"/>
    <col min="11" max="11" width="11.7109375" style="5" customWidth="1"/>
    <col min="12" max="12" width="14.421875" style="5" customWidth="1"/>
    <col min="13" max="13" width="4.57421875" style="5" customWidth="1"/>
    <col min="14" max="14" width="4.7109375" style="5" customWidth="1"/>
    <col min="15" max="15" width="4.421875" style="5" customWidth="1"/>
    <col min="16" max="16" width="10.57421875" style="5" customWidth="1"/>
    <col min="17" max="17" width="10.140625" style="5" customWidth="1"/>
    <col min="18" max="18" width="10.28125" style="5" customWidth="1"/>
    <col min="19" max="19" width="13.421875" style="5" customWidth="1"/>
    <col min="20" max="20" width="11.421875" style="5" customWidth="1"/>
    <col min="21" max="21" width="14.7109375" style="5" customWidth="1"/>
    <col min="22" max="22" width="21.28125" style="5" customWidth="1"/>
    <col min="23" max="16384" width="11.421875" style="5" customWidth="1"/>
  </cols>
  <sheetData>
    <row r="1" spans="1:4" ht="15">
      <c r="A1" s="61" t="s">
        <v>54</v>
      </c>
      <c r="B1" s="61" t="s">
        <v>55</v>
      </c>
      <c r="C1" s="4" t="s">
        <v>11</v>
      </c>
      <c r="D1" s="4"/>
    </row>
    <row r="2" spans="1:4" ht="15">
      <c r="A2" s="61"/>
      <c r="B2" s="61"/>
      <c r="C2" s="4" t="s">
        <v>15</v>
      </c>
      <c r="D2" s="4"/>
    </row>
    <row r="3" spans="1:4" ht="15">
      <c r="A3" s="61"/>
      <c r="B3" s="61"/>
      <c r="C3" s="4"/>
      <c r="D3" s="4"/>
    </row>
    <row r="4" spans="1:22" ht="15">
      <c r="A4" s="61"/>
      <c r="B4" s="61"/>
      <c r="C4" s="26" t="s">
        <v>20</v>
      </c>
      <c r="D4" s="26"/>
      <c r="E4" s="94" t="s">
        <v>48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1:22" ht="4.5" customHeight="1">
      <c r="A5" s="61"/>
      <c r="B5" s="61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">
      <c r="A6" s="61"/>
      <c r="B6" s="61"/>
      <c r="C6" s="26" t="s">
        <v>21</v>
      </c>
      <c r="D6" s="26"/>
      <c r="E6" s="94" t="s">
        <v>175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4" ht="15">
      <c r="A7" s="61"/>
      <c r="B7" s="61"/>
      <c r="C7" s="4"/>
      <c r="D7" s="4"/>
    </row>
    <row r="8" spans="1:22" s="1" customFormat="1" ht="12">
      <c r="A8" s="45"/>
      <c r="B8" s="45"/>
      <c r="C8" s="23" t="s">
        <v>12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s="2" customFormat="1" ht="12">
      <c r="A9" s="45"/>
      <c r="B9" s="45"/>
      <c r="Q9" s="1"/>
      <c r="S9" s="1"/>
      <c r="U9" s="1"/>
      <c r="V9" s="1"/>
    </row>
    <row r="10" spans="1:23" s="2" customFormat="1" ht="36.75" customHeight="1">
      <c r="A10" s="45"/>
      <c r="B10" s="45"/>
      <c r="C10" s="85" t="s">
        <v>22</v>
      </c>
      <c r="D10" s="86" t="s">
        <v>23</v>
      </c>
      <c r="E10" s="87"/>
      <c r="F10" s="87"/>
      <c r="G10" s="87"/>
      <c r="H10" s="87"/>
      <c r="I10" s="87"/>
      <c r="J10" s="87"/>
      <c r="K10" s="75"/>
      <c r="L10" s="76"/>
      <c r="M10" s="97" t="s">
        <v>43</v>
      </c>
      <c r="N10" s="97"/>
      <c r="O10" s="97"/>
      <c r="P10" s="86" t="s">
        <v>37</v>
      </c>
      <c r="Q10" s="86"/>
      <c r="R10" s="86"/>
      <c r="S10" s="86" t="s">
        <v>38</v>
      </c>
      <c r="T10" s="86"/>
      <c r="U10" s="86"/>
      <c r="V10" s="86"/>
      <c r="W10" s="3"/>
    </row>
    <row r="11" spans="1:22" s="2" customFormat="1" ht="53.25" customHeight="1">
      <c r="A11" s="45"/>
      <c r="B11" s="45"/>
      <c r="C11" s="96"/>
      <c r="D11" s="54" t="s">
        <v>9</v>
      </c>
      <c r="E11" s="54" t="s">
        <v>0</v>
      </c>
      <c r="F11" s="54" t="s">
        <v>1</v>
      </c>
      <c r="G11" s="54" t="s">
        <v>2</v>
      </c>
      <c r="H11" s="54" t="s">
        <v>3</v>
      </c>
      <c r="I11" s="54" t="s">
        <v>4</v>
      </c>
      <c r="J11" s="77" t="s">
        <v>5</v>
      </c>
      <c r="K11" s="75" t="s">
        <v>49</v>
      </c>
      <c r="L11" s="76" t="s">
        <v>50</v>
      </c>
      <c r="M11" s="77" t="s">
        <v>46</v>
      </c>
      <c r="N11" s="77" t="s">
        <v>45</v>
      </c>
      <c r="O11" s="77" t="s">
        <v>44</v>
      </c>
      <c r="P11" s="53" t="s">
        <v>32</v>
      </c>
      <c r="Q11" s="53" t="s">
        <v>24</v>
      </c>
      <c r="R11" s="53" t="s">
        <v>25</v>
      </c>
      <c r="S11" s="53" t="s">
        <v>26</v>
      </c>
      <c r="T11" s="53" t="s">
        <v>27</v>
      </c>
      <c r="U11" s="53" t="s">
        <v>28</v>
      </c>
      <c r="V11" s="53" t="s">
        <v>29</v>
      </c>
    </row>
    <row r="12" spans="1:29" s="57" customFormat="1" ht="69.75" customHeight="1">
      <c r="A12" s="62" t="s">
        <v>57</v>
      </c>
      <c r="B12" s="62">
        <v>8852</v>
      </c>
      <c r="C12" s="46">
        <v>2</v>
      </c>
      <c r="D12" s="72" t="s">
        <v>52</v>
      </c>
      <c r="E12" s="73" t="str">
        <f>MID(A12,1,2)</f>
        <v>01</v>
      </c>
      <c r="F12" s="73" t="str">
        <f>MID(A12,4,2)</f>
        <v>00</v>
      </c>
      <c r="G12" s="73" t="str">
        <f>MID(A12,7,3)</f>
        <v>000</v>
      </c>
      <c r="H12" s="73" t="str">
        <f>MID(A12,11,3)</f>
        <v>007</v>
      </c>
      <c r="I12" s="73" t="str">
        <f>MID(A12,15,3)</f>
        <v>000</v>
      </c>
      <c r="J12" s="73">
        <v>2010</v>
      </c>
      <c r="K12" s="73" t="str">
        <f>MID(A12,19,3)</f>
        <v>435</v>
      </c>
      <c r="L12" s="73" t="str">
        <f>MID(A12,23,13)</f>
        <v>21-0101-0001</v>
      </c>
      <c r="M12" s="74" t="str">
        <f>MID(B12,1,2)</f>
        <v>88</v>
      </c>
      <c r="N12" s="74" t="str">
        <f>MID(B12,3,1)</f>
        <v>5</v>
      </c>
      <c r="O12" s="74" t="str">
        <f>MID(B12,4,1)</f>
        <v>2</v>
      </c>
      <c r="P12" s="78" t="s">
        <v>88</v>
      </c>
      <c r="Q12" s="79">
        <v>4440</v>
      </c>
      <c r="R12" s="79" t="s">
        <v>89</v>
      </c>
      <c r="S12" s="55"/>
      <c r="T12" s="55"/>
      <c r="U12" s="64"/>
      <c r="V12" s="67"/>
      <c r="W12" s="56"/>
      <c r="X12" s="56"/>
      <c r="Y12" s="56"/>
      <c r="Z12" s="56"/>
      <c r="AA12" s="56"/>
      <c r="AB12" s="56"/>
      <c r="AC12" s="56"/>
    </row>
    <row r="13" spans="1:29" s="2" customFormat="1" ht="69.75" customHeight="1">
      <c r="A13" s="45" t="s">
        <v>53</v>
      </c>
      <c r="B13" s="45">
        <v>8852</v>
      </c>
      <c r="C13" s="46">
        <v>8</v>
      </c>
      <c r="D13" s="72" t="s">
        <v>52</v>
      </c>
      <c r="E13" s="73" t="str">
        <f>MID(A13,1,2)</f>
        <v>14</v>
      </c>
      <c r="F13" s="73" t="str">
        <f>MID(A13,4,2)</f>
        <v>00</v>
      </c>
      <c r="G13" s="73" t="str">
        <f>MID(A13,7,3)</f>
        <v>001</v>
      </c>
      <c r="H13" s="73" t="str">
        <f>MID(A13,11,3)</f>
        <v>001</v>
      </c>
      <c r="I13" s="73" t="str">
        <f>MID(A13,15,3)</f>
        <v>000</v>
      </c>
      <c r="J13" s="73">
        <v>2010</v>
      </c>
      <c r="K13" s="73" t="str">
        <f>MID(A13,19,3)</f>
        <v>233</v>
      </c>
      <c r="L13" s="73" t="str">
        <f>MID(A13,23,13)</f>
        <v>22-0101-0001</v>
      </c>
      <c r="M13" s="74" t="str">
        <f>MID(B13,1,2)</f>
        <v>88</v>
      </c>
      <c r="N13" s="74" t="str">
        <f>MID(B13,3,1)</f>
        <v>5</v>
      </c>
      <c r="O13" s="74" t="str">
        <f>MID(B13,4,1)</f>
        <v>2</v>
      </c>
      <c r="P13" s="78" t="s">
        <v>90</v>
      </c>
      <c r="Q13" s="79" t="s">
        <v>91</v>
      </c>
      <c r="R13" s="47">
        <f>'[2]MARLENY'!$AH$86</f>
        <v>1575</v>
      </c>
      <c r="S13" s="48" t="s">
        <v>92</v>
      </c>
      <c r="T13" s="48" t="str">
        <f>$S$13</f>
        <v>BRINDAR A TRAVES DE SUBSIDIOS EL APOYO PROYECCION Y  DESARROLLO LOCAL</v>
      </c>
      <c r="U13" s="64" t="s">
        <v>95</v>
      </c>
      <c r="V13" s="67" t="str">
        <f>'[3]Sheet1'!$BI$90</f>
        <v>SEGUIMIENTO DE LA PROYECCION SOCIAL PARA LA FAMILIA, MUJER, NIÑEZ, JUVENTUD Y ADULTO MAYOR DEL MUNICIPIO DE SAN JACINTO, CHIQUIMULA 2016.</v>
      </c>
      <c r="W13" s="37"/>
      <c r="X13" s="37"/>
      <c r="Y13" s="37"/>
      <c r="Z13" s="37"/>
      <c r="AA13" s="37"/>
      <c r="AB13" s="37"/>
      <c r="AC13" s="37"/>
    </row>
    <row r="14" spans="1:29" s="2" customFormat="1" ht="69.75" customHeight="1">
      <c r="A14" s="45" t="s">
        <v>51</v>
      </c>
      <c r="B14" s="63">
        <f>'[2]MARLENY'!$W$101</f>
        <v>8852</v>
      </c>
      <c r="C14" s="46">
        <v>12</v>
      </c>
      <c r="D14" s="72" t="s">
        <v>52</v>
      </c>
      <c r="E14" s="73" t="str">
        <f>MID(A14,1,2)</f>
        <v>14</v>
      </c>
      <c r="F14" s="73" t="str">
        <f>MID(A14,4,2)</f>
        <v>00</v>
      </c>
      <c r="G14" s="73" t="str">
        <f>MID(A14,7,3)</f>
        <v>001</v>
      </c>
      <c r="H14" s="73" t="str">
        <f>MID(A14,11,3)</f>
        <v>001</v>
      </c>
      <c r="I14" s="73" t="str">
        <f>MID(A14,15,3)</f>
        <v>000</v>
      </c>
      <c r="J14" s="73">
        <v>2010</v>
      </c>
      <c r="K14" s="73" t="str">
        <f>MID(A14,19,3)</f>
        <v>072</v>
      </c>
      <c r="L14" s="73" t="str">
        <f>MID(A14,23,13)</f>
        <v>22-0101-0001</v>
      </c>
      <c r="M14" s="74" t="str">
        <f>MID(B14,1,2)</f>
        <v>88</v>
      </c>
      <c r="N14" s="74" t="str">
        <f>MID(B14,3,1)</f>
        <v>5</v>
      </c>
      <c r="O14" s="74" t="str">
        <f>MID(B14,4,1)</f>
        <v>2</v>
      </c>
      <c r="P14" s="8" t="s">
        <v>90</v>
      </c>
      <c r="Q14" s="79" t="s">
        <v>93</v>
      </c>
      <c r="R14" s="47" t="s">
        <v>94</v>
      </c>
      <c r="S14" s="48" t="str">
        <f>$S$13</f>
        <v>BRINDAR A TRAVES DE SUBSIDIOS EL APOYO PROYECCION Y  DESARROLLO LOCAL</v>
      </c>
      <c r="T14" s="48" t="str">
        <f>$S$13</f>
        <v>BRINDAR A TRAVES DE SUBSIDIOS EL APOYO PROYECCION Y  DESARROLLO LOCAL</v>
      </c>
      <c r="U14" s="64" t="s">
        <v>95</v>
      </c>
      <c r="V14" s="67" t="str">
        <f>'[3]Sheet1'!$BI$133</f>
        <v>SEGUIMIENTO DE LA PROYECCION SOCIAL PARA LA FAMILIA, MUJER, NIÑEZ, JUVENTUD Y ADULTO MAYOR DEL MUNICIPIO DE SAN JACINTO, CHIQUIMULA 2016.</v>
      </c>
      <c r="W14" s="37"/>
      <c r="X14" s="37"/>
      <c r="Y14" s="37"/>
      <c r="Z14" s="37"/>
      <c r="AA14" s="37"/>
      <c r="AB14" s="37"/>
      <c r="AC14" s="37"/>
    </row>
    <row r="15" spans="1:22" s="2" customFormat="1" ht="69.75" customHeight="1">
      <c r="A15" s="45" t="s">
        <v>96</v>
      </c>
      <c r="B15" s="45">
        <v>8853</v>
      </c>
      <c r="C15" s="46">
        <v>13</v>
      </c>
      <c r="D15" s="72" t="s">
        <v>52</v>
      </c>
      <c r="E15" s="73" t="str">
        <f>MID(A15,1,2)</f>
        <v>14</v>
      </c>
      <c r="F15" s="73" t="str">
        <f>MID(A15,4,2)</f>
        <v>00</v>
      </c>
      <c r="G15" s="73" t="str">
        <f>MID(A15,7,3)</f>
        <v>001</v>
      </c>
      <c r="H15" s="73" t="str">
        <f>MID(A15,11,3)</f>
        <v>001</v>
      </c>
      <c r="I15" s="73" t="str">
        <f>MID(A15,15,3)</f>
        <v>000</v>
      </c>
      <c r="J15" s="73">
        <v>2010</v>
      </c>
      <c r="K15" s="73" t="str">
        <f>MID(A15,19,3)</f>
        <v>071</v>
      </c>
      <c r="L15" s="73" t="str">
        <f>MID(A15,23,13)</f>
        <v>22-0101-0001</v>
      </c>
      <c r="M15" s="74" t="str">
        <f>MID(B15,1,2)</f>
        <v>88</v>
      </c>
      <c r="N15" s="74" t="str">
        <f>MID(B15,3,1)</f>
        <v>5</v>
      </c>
      <c r="O15" s="74" t="str">
        <f>MID(B15,4,1)</f>
        <v>3</v>
      </c>
      <c r="P15" s="78" t="s">
        <v>90</v>
      </c>
      <c r="Q15" s="79" t="s">
        <v>91</v>
      </c>
      <c r="R15" s="47" t="s">
        <v>97</v>
      </c>
      <c r="S15" s="48" t="str">
        <f>$S$13</f>
        <v>BRINDAR A TRAVES DE SUBSIDIOS EL APOYO PROYECCION Y  DESARROLLO LOCAL</v>
      </c>
      <c r="T15" s="48" t="str">
        <f>$S$13</f>
        <v>BRINDAR A TRAVES DE SUBSIDIOS EL APOYO PROYECCION Y  DESARROLLO LOCAL</v>
      </c>
      <c r="U15" s="71" t="s">
        <v>95</v>
      </c>
      <c r="V15" s="67" t="str">
        <f>$V$14</f>
        <v>SEGUIMIENTO DE LA PROYECCION SOCIAL PARA LA FAMILIA, MUJER, NIÑEZ, JUVENTUD Y ADULTO MAYOR DEL MUNICIPIO DE SAN JACINTO, CHIQUIMULA 2016.</v>
      </c>
    </row>
    <row r="16" spans="1:22" s="2" customFormat="1" ht="69.75" customHeight="1">
      <c r="A16" s="45" t="s">
        <v>56</v>
      </c>
      <c r="B16" s="63">
        <f>'[2]MARLENY'!$W$126</f>
        <v>8853</v>
      </c>
      <c r="C16" s="46">
        <v>27</v>
      </c>
      <c r="D16" s="72" t="s">
        <v>52</v>
      </c>
      <c r="E16" s="73" t="str">
        <f>MID(A16,1,2)</f>
        <v>14</v>
      </c>
      <c r="F16" s="73" t="str">
        <f>MID(A16,4,2)</f>
        <v>00</v>
      </c>
      <c r="G16" s="73" t="str">
        <f>MID(A16,7,3)</f>
        <v>001</v>
      </c>
      <c r="H16" s="73" t="str">
        <f>MID(A16,11,3)</f>
        <v>001</v>
      </c>
      <c r="I16" s="73" t="str">
        <f>MID(A16,15,3)</f>
        <v>000</v>
      </c>
      <c r="J16" s="73">
        <v>2010</v>
      </c>
      <c r="K16" s="73" t="str">
        <f>MID(A16,19,3)</f>
        <v>268</v>
      </c>
      <c r="L16" s="73" t="str">
        <f>MID(A16,23,13)</f>
        <v>22-0101-0001</v>
      </c>
      <c r="M16" s="74" t="str">
        <f>MID(B16,1,2)</f>
        <v>88</v>
      </c>
      <c r="N16" s="74" t="str">
        <f>MID(B16,3,1)</f>
        <v>5</v>
      </c>
      <c r="O16" s="74" t="str">
        <f>MID(B16,4,1)</f>
        <v>3</v>
      </c>
      <c r="P16" s="8" t="s">
        <v>98</v>
      </c>
      <c r="Q16" s="47" t="s">
        <v>99</v>
      </c>
      <c r="R16" s="47" t="s">
        <v>100</v>
      </c>
      <c r="S16" s="80" t="str">
        <f>'[3]Sheet1'!$AU$314</f>
        <v>BRINDAR A TRAVES DE SUBSIDIOS EL APOYO PROYECCION Y  DESARROLLO LOCAL</v>
      </c>
      <c r="T16" s="80" t="str">
        <f>'[3]Sheet1'!$AU$314</f>
        <v>BRINDAR A TRAVES DE SUBSIDIOS EL APOYO PROYECCION Y  DESARROLLO LOCAL</v>
      </c>
      <c r="U16" s="71" t="s">
        <v>95</v>
      </c>
      <c r="V16" s="49" t="str">
        <f>'[3]Sheet1'!$BI$314</f>
        <v>SEGUIMIENTO DE LA PROYECCION SOCIAL PARA LA FAMILIA, MUJER, NIÑEZ, JUVENTUD Y ADULTO MAYOR DEL MUNICIPIO DE SAN JACINTO, CHIQUIMULA 2016.</v>
      </c>
    </row>
    <row r="17" spans="1:29" s="2" customFormat="1" ht="69.75" customHeight="1">
      <c r="A17" s="45" t="s">
        <v>60</v>
      </c>
      <c r="B17" s="45">
        <v>8853</v>
      </c>
      <c r="C17" s="46">
        <v>39</v>
      </c>
      <c r="D17" s="72" t="s">
        <v>52</v>
      </c>
      <c r="E17" s="73" t="str">
        <f>MID(A17,1,2)</f>
        <v>01</v>
      </c>
      <c r="F17" s="73" t="str">
        <f>MID(A17,4,2)</f>
        <v>00</v>
      </c>
      <c r="G17" s="73" t="str">
        <f>MID(A17,7,3)</f>
        <v>000</v>
      </c>
      <c r="H17" s="73" t="str">
        <f>MID(A17,11,3)</f>
        <v>007</v>
      </c>
      <c r="I17" s="73" t="str">
        <f>MID(A17,15,3)</f>
        <v>000</v>
      </c>
      <c r="J17" s="73">
        <v>2010</v>
      </c>
      <c r="K17" s="73" t="str">
        <f>MID(A17,19,3)</f>
        <v>244</v>
      </c>
      <c r="L17" s="73" t="str">
        <f>MID(A17,23,13)</f>
        <v>22-0101-0001</v>
      </c>
      <c r="M17" s="74" t="str">
        <f>MID(B17,1,2)</f>
        <v>88</v>
      </c>
      <c r="N17" s="74" t="str">
        <f>MID(B17,3,1)</f>
        <v>5</v>
      </c>
      <c r="O17" s="74" t="str">
        <f>MID(B17,4,1)</f>
        <v>3</v>
      </c>
      <c r="P17" s="78">
        <f>'[2]MARLENY'!$AA$136</f>
        <v>200</v>
      </c>
      <c r="Q17" s="47">
        <f>'[2]MARLENY'!$AE$136</f>
        <v>200</v>
      </c>
      <c r="R17" s="47" t="s">
        <v>101</v>
      </c>
      <c r="S17" s="48"/>
      <c r="T17" s="21"/>
      <c r="U17" s="21"/>
      <c r="V17" s="49"/>
      <c r="W17" s="38"/>
      <c r="X17" s="38"/>
      <c r="Y17" s="38"/>
      <c r="Z17" s="38"/>
      <c r="AA17" s="38"/>
      <c r="AB17" s="38"/>
      <c r="AC17" s="38"/>
    </row>
    <row r="18" spans="1:29" s="2" customFormat="1" ht="69.75" customHeight="1">
      <c r="A18" s="45" t="s">
        <v>102</v>
      </c>
      <c r="B18" s="45">
        <v>8853</v>
      </c>
      <c r="C18" s="46">
        <v>42</v>
      </c>
      <c r="D18" s="72" t="s">
        <v>52</v>
      </c>
      <c r="E18" s="73" t="str">
        <f>MID(A18,1,2)</f>
        <v>11</v>
      </c>
      <c r="F18" s="73" t="str">
        <f>MID(A18,4,2)</f>
        <v>00</v>
      </c>
      <c r="G18" s="73" t="str">
        <f>MID(A18,7,3)</f>
        <v>001</v>
      </c>
      <c r="H18" s="73" t="str">
        <f>MID(A18,11,3)</f>
        <v>001</v>
      </c>
      <c r="I18" s="73" t="str">
        <f>MID(A18,15,3)</f>
        <v>000</v>
      </c>
      <c r="J18" s="73">
        <v>2010</v>
      </c>
      <c r="K18" s="73" t="str">
        <f>MID(A18,19,3)</f>
        <v>169</v>
      </c>
      <c r="L18" s="73" t="str">
        <f>MID(A18,23,13)</f>
        <v>22-0101-0001</v>
      </c>
      <c r="M18" s="74" t="str">
        <f>MID(B18,1,2)</f>
        <v>88</v>
      </c>
      <c r="N18" s="74" t="str">
        <f>MID(B18,3,1)</f>
        <v>5</v>
      </c>
      <c r="O18" s="74" t="str">
        <f>MID(B18,4,1)</f>
        <v>3</v>
      </c>
      <c r="P18" s="8" t="s">
        <v>103</v>
      </c>
      <c r="Q18" s="47" t="s">
        <v>104</v>
      </c>
      <c r="R18" s="47" t="s">
        <v>105</v>
      </c>
      <c r="S18" s="49" t="str">
        <f>'[3]Sheet1'!$AU$438</f>
        <v>MANTENER LOS SERVICIOS PUBLICOS AL SERVICIO DE LA POBLACION DURANTE EL AÑO 2016</v>
      </c>
      <c r="T18" s="49" t="str">
        <f>'[3]Sheet1'!$AU$438</f>
        <v>MANTENER LOS SERVICIOS PUBLICOS AL SERVICIO DE LA POBLACION DURANTE EL AÑO 2016</v>
      </c>
      <c r="U18" s="64" t="s">
        <v>106</v>
      </c>
      <c r="V18" s="68" t="s">
        <v>59</v>
      </c>
      <c r="W18" s="38"/>
      <c r="X18" s="38"/>
      <c r="Y18" s="38"/>
      <c r="Z18" s="38"/>
      <c r="AA18" s="38"/>
      <c r="AB18" s="38"/>
      <c r="AC18" s="38"/>
    </row>
    <row r="19" spans="1:29" s="2" customFormat="1" ht="69.75" customHeight="1">
      <c r="A19" s="45" t="s">
        <v>58</v>
      </c>
      <c r="B19" s="45">
        <v>8853</v>
      </c>
      <c r="C19" s="46">
        <v>76</v>
      </c>
      <c r="D19" s="72" t="s">
        <v>52</v>
      </c>
      <c r="E19" s="73" t="str">
        <f>MID(A19,1,2)</f>
        <v>01</v>
      </c>
      <c r="F19" s="73" t="str">
        <f>MID(A19,4,2)</f>
        <v>00</v>
      </c>
      <c r="G19" s="73" t="str">
        <f>MID(A19,7,3)</f>
        <v>000</v>
      </c>
      <c r="H19" s="73" t="str">
        <f>MID(A19,11,3)</f>
        <v>007</v>
      </c>
      <c r="I19" s="73" t="str">
        <f>MID(A19,15,3)</f>
        <v>000</v>
      </c>
      <c r="J19" s="73">
        <v>2010</v>
      </c>
      <c r="K19" s="73" t="str">
        <f>MID(A19,19,3)</f>
        <v>071</v>
      </c>
      <c r="L19" s="73" t="str">
        <f>MID(A19,23,13)</f>
        <v>31-0151-0001</v>
      </c>
      <c r="M19" s="74" t="str">
        <f>MID(B19,1,2)</f>
        <v>88</v>
      </c>
      <c r="N19" s="74" t="str">
        <f>MID(B19,3,1)</f>
        <v>5</v>
      </c>
      <c r="O19" s="74" t="str">
        <f>MID(B19,4,1)</f>
        <v>3</v>
      </c>
      <c r="P19" s="8" t="s">
        <v>107</v>
      </c>
      <c r="Q19" s="47" t="s">
        <v>108</v>
      </c>
      <c r="R19" s="47" t="s">
        <v>109</v>
      </c>
      <c r="S19" s="49"/>
      <c r="T19" s="49"/>
      <c r="U19" s="65"/>
      <c r="V19" s="68"/>
      <c r="W19" s="38"/>
      <c r="X19" s="38"/>
      <c r="Y19" s="38"/>
      <c r="Z19" s="38"/>
      <c r="AA19" s="38"/>
      <c r="AB19" s="38"/>
      <c r="AC19" s="38"/>
    </row>
    <row r="20" spans="1:29" s="2" customFormat="1" ht="69.75" customHeight="1">
      <c r="A20" s="45" t="s">
        <v>61</v>
      </c>
      <c r="B20" s="45">
        <v>8852</v>
      </c>
      <c r="C20" s="46">
        <v>81</v>
      </c>
      <c r="D20" s="72" t="s">
        <v>52</v>
      </c>
      <c r="E20" s="73" t="str">
        <f>MID(A20,1,2)</f>
        <v>01</v>
      </c>
      <c r="F20" s="73" t="str">
        <f>MID(A20,4,2)</f>
        <v>00</v>
      </c>
      <c r="G20" s="73" t="str">
        <f>MID(A20,7,3)</f>
        <v>000</v>
      </c>
      <c r="H20" s="73" t="str">
        <f>MID(A20,11,3)</f>
        <v>007</v>
      </c>
      <c r="I20" s="73" t="str">
        <f>MID(A20,15,3)</f>
        <v>000</v>
      </c>
      <c r="J20" s="73">
        <v>2010</v>
      </c>
      <c r="K20" s="73" t="str">
        <f>MID(A20,19,3)</f>
        <v>051</v>
      </c>
      <c r="L20" s="73" t="str">
        <f>MID(A20,23,13)</f>
        <v>32-0151-0002</v>
      </c>
      <c r="M20" s="74" t="str">
        <f>MID(B20,1,2)</f>
        <v>88</v>
      </c>
      <c r="N20" s="74" t="str">
        <f>MID(B20,3,1)</f>
        <v>5</v>
      </c>
      <c r="O20" s="74" t="str">
        <f>MID(B20,4,1)</f>
        <v>2</v>
      </c>
      <c r="P20" s="8"/>
      <c r="Q20" s="47" t="s">
        <v>110</v>
      </c>
      <c r="R20" s="47" t="s">
        <v>110</v>
      </c>
      <c r="S20" s="49"/>
      <c r="T20" s="21"/>
      <c r="U20" s="65"/>
      <c r="V20" s="64"/>
      <c r="W20" s="38"/>
      <c r="X20" s="38"/>
      <c r="Y20" s="38"/>
      <c r="Z20" s="38"/>
      <c r="AA20" s="38"/>
      <c r="AB20" s="38"/>
      <c r="AC20" s="38"/>
    </row>
    <row r="21" spans="1:29" s="2" customFormat="1" ht="69.75" customHeight="1">
      <c r="A21" s="45" t="s">
        <v>63</v>
      </c>
      <c r="B21" s="45">
        <v>8852</v>
      </c>
      <c r="C21" s="46">
        <v>99</v>
      </c>
      <c r="D21" s="72" t="s">
        <v>52</v>
      </c>
      <c r="E21" s="73" t="str">
        <f>MID(A21,1,2)</f>
        <v>14</v>
      </c>
      <c r="F21" s="73" t="str">
        <f>MID(A21,4,2)</f>
        <v>00</v>
      </c>
      <c r="G21" s="73" t="str">
        <f>MID(A21,7,3)</f>
        <v>001</v>
      </c>
      <c r="H21" s="73" t="str">
        <f>MID(A21,11,3)</f>
        <v>001</v>
      </c>
      <c r="I21" s="73" t="str">
        <f>MID(A21,15,3)</f>
        <v>000</v>
      </c>
      <c r="J21" s="73">
        <v>2010</v>
      </c>
      <c r="K21" s="73" t="str">
        <f>MID(A21,19,3)</f>
        <v>113</v>
      </c>
      <c r="L21" s="73" t="str">
        <f>MID(A21,23,13)</f>
        <v>22-0101-0001</v>
      </c>
      <c r="M21" s="74" t="str">
        <f>MID(B21,1,2)</f>
        <v>88</v>
      </c>
      <c r="N21" s="74" t="str">
        <f>MID(B21,3,1)</f>
        <v>5</v>
      </c>
      <c r="O21" s="74" t="str">
        <f>MID(B21,4,1)</f>
        <v>2</v>
      </c>
      <c r="P21" s="39" t="s">
        <v>111</v>
      </c>
      <c r="Q21" s="47" t="s">
        <v>112</v>
      </c>
      <c r="R21" s="47" t="s">
        <v>113</v>
      </c>
      <c r="S21" s="49" t="str">
        <f>'[3]Sheet1'!$AU$964</f>
        <v>BRINDAR A TRAVES DE SUBSIDIOS EL APOYO PROYECCION Y  DESARROLLO LOCAL</v>
      </c>
      <c r="T21" s="49" t="str">
        <f>'[3]Sheet1'!$AU$964</f>
        <v>BRINDAR A TRAVES DE SUBSIDIOS EL APOYO PROYECCION Y  DESARROLLO LOCAL</v>
      </c>
      <c r="U21" s="71" t="s">
        <v>95</v>
      </c>
      <c r="V21" s="68" t="str">
        <f>'[3]Sheet1'!$BI$964</f>
        <v>SEGUIMIENTO DE LA PROYECCION SOCIAL PARA LA FAMILIA, MUJER, NIÑEZ, JUVENTUD Y ADULTO MAYOR DEL MUNICIPIO DE SAN JACINTO, CHIQUIMULA 2016.</v>
      </c>
      <c r="W21" s="40"/>
      <c r="X21" s="40"/>
      <c r="Y21" s="40"/>
      <c r="Z21" s="40"/>
      <c r="AA21" s="40"/>
      <c r="AB21" s="40"/>
      <c r="AC21" s="40"/>
    </row>
    <row r="22" spans="1:29" s="2" customFormat="1" ht="69.75" customHeight="1">
      <c r="A22" s="45" t="s">
        <v>62</v>
      </c>
      <c r="B22" s="63">
        <f>'[2]MARLENY'!$W$170</f>
        <v>8852</v>
      </c>
      <c r="C22" s="46">
        <v>105</v>
      </c>
      <c r="D22" s="72" t="s">
        <v>52</v>
      </c>
      <c r="E22" s="73" t="str">
        <f>MID(A22,1,2)</f>
        <v>12</v>
      </c>
      <c r="F22" s="70">
        <f>'[2]MARLENY'!$AA$170</f>
        <v>4440</v>
      </c>
      <c r="G22" s="73" t="str">
        <f>MID(A22,7,3)</f>
        <v>001</v>
      </c>
      <c r="H22" s="73" t="str">
        <f>MID(A22,11,3)</f>
        <v>001</v>
      </c>
      <c r="I22" s="73" t="str">
        <f>MID(A22,15,3)</f>
        <v>000</v>
      </c>
      <c r="J22" s="73">
        <v>2010</v>
      </c>
      <c r="K22" s="73" t="str">
        <f>MID(A22,19,3)</f>
        <v>027</v>
      </c>
      <c r="L22" s="73" t="str">
        <f>MID(A22,23,13)</f>
        <v>22-0101-0001</v>
      </c>
      <c r="M22" s="74" t="str">
        <f>MID(B22,1,2)</f>
        <v>88</v>
      </c>
      <c r="N22" s="74" t="str">
        <f>MID(B22,3,1)</f>
        <v>5</v>
      </c>
      <c r="O22" s="74" t="str">
        <f>MID(B22,4,1)</f>
        <v>2</v>
      </c>
      <c r="P22" s="70">
        <v>12</v>
      </c>
      <c r="Q22" s="70" t="s">
        <v>114</v>
      </c>
      <c r="R22" s="47" t="s">
        <v>114</v>
      </c>
      <c r="S22" s="48" t="str">
        <f>'[3]Sheet1'!$AU$1030</f>
        <v>BRINDAR LOS SERVICIOS DE SALUD Y AMBIENTE A LA POBLACION DEL MUNICIPIO</v>
      </c>
      <c r="T22" s="48" t="str">
        <f>'[3]Sheet1'!$AU$1030</f>
        <v>BRINDAR LOS SERVICIOS DE SALUD Y AMBIENTE A LA POBLACION DEL MUNICIPIO</v>
      </c>
      <c r="U22" s="64" t="s">
        <v>115</v>
      </c>
      <c r="V22" s="64" t="str">
        <f>'[3]Sheet1'!$BI$1030</f>
        <v>SEGUIMIENTO DE LAS CONDICIONES DE SALUD Y ASISTENCIA SOCIAL DEL MUNICIPIO DE SAN JACINTO, CHIQUIMULA, 2016.</v>
      </c>
      <c r="W22" s="40"/>
      <c r="X22" s="40"/>
      <c r="Y22" s="40"/>
      <c r="Z22" s="40"/>
      <c r="AA22" s="40"/>
      <c r="AB22" s="40"/>
      <c r="AC22" s="40"/>
    </row>
    <row r="23" spans="1:29" s="2" customFormat="1" ht="69.75" customHeight="1">
      <c r="A23" s="45" t="s">
        <v>64</v>
      </c>
      <c r="B23" s="45">
        <v>8852</v>
      </c>
      <c r="C23" s="46">
        <v>110</v>
      </c>
      <c r="D23" s="72" t="s">
        <v>52</v>
      </c>
      <c r="E23" s="73" t="str">
        <f>MID(A23,1,2)</f>
        <v>14</v>
      </c>
      <c r="F23" s="73" t="str">
        <f>MID(A23,4,2)</f>
        <v>00</v>
      </c>
      <c r="G23" s="73" t="str">
        <f>MID(A23,7,3)</f>
        <v>001</v>
      </c>
      <c r="H23" s="73" t="str">
        <f>MID(A23,11,3)</f>
        <v>001</v>
      </c>
      <c r="I23" s="73" t="str">
        <f>MID(A23,15,3)</f>
        <v>000</v>
      </c>
      <c r="J23" s="73">
        <v>2010</v>
      </c>
      <c r="K23" s="73" t="str">
        <f>MID(A23,19,3)</f>
        <v>329</v>
      </c>
      <c r="L23" s="73" t="str">
        <f>MID(A23,23,13)</f>
        <v>22-0101-0001</v>
      </c>
      <c r="M23" s="74" t="str">
        <f>MID(B23,1,2)</f>
        <v>88</v>
      </c>
      <c r="N23" s="74" t="str">
        <f>MID(B23,3,1)</f>
        <v>5</v>
      </c>
      <c r="O23" s="74" t="str">
        <f>MID(B23,4,1)</f>
        <v>2</v>
      </c>
      <c r="P23" s="8" t="s">
        <v>116</v>
      </c>
      <c r="Q23" s="47" t="s">
        <v>117</v>
      </c>
      <c r="R23" s="47" t="s">
        <v>118</v>
      </c>
      <c r="S23" s="48" t="str">
        <f>'[3]Sheet1'!$AU$1080</f>
        <v>BRINDAR A TRAVES DE SUBSIDIOS EL APOYO PROYECCION Y  DESARROLLO LOCAL</v>
      </c>
      <c r="T23" s="48" t="str">
        <f>$S$23</f>
        <v>BRINDAR A TRAVES DE SUBSIDIOS EL APOYO PROYECCION Y  DESARROLLO LOCAL</v>
      </c>
      <c r="U23" s="64" t="s">
        <v>95</v>
      </c>
      <c r="V23" s="67" t="str">
        <f>'[3]Sheet1'!$BI$1080</f>
        <v>SEGUIMIENTO DE LA PROYECCION SOCIAL PARA LA FAMILIA, MUJER, NIÑEZ, JUVENTUD Y ADULTO MAYOR DEL MUNICIPIO DE SAN JACINTO, CHIQUIMULA 2016.</v>
      </c>
      <c r="W23" s="40"/>
      <c r="X23" s="40"/>
      <c r="Y23" s="40"/>
      <c r="Z23" s="40"/>
      <c r="AA23" s="40"/>
      <c r="AB23" s="40"/>
      <c r="AC23" s="40"/>
    </row>
    <row r="24" spans="1:29" s="2" customFormat="1" ht="69.75" customHeight="1">
      <c r="A24" s="45" t="s">
        <v>65</v>
      </c>
      <c r="B24" s="63">
        <f>'[2]MARLENY'!$W$186</f>
        <v>8852</v>
      </c>
      <c r="C24" s="46">
        <v>119</v>
      </c>
      <c r="D24" s="72" t="s">
        <v>52</v>
      </c>
      <c r="E24" s="73" t="str">
        <f>MID(A24,1,2)</f>
        <v>01</v>
      </c>
      <c r="F24" s="73" t="str">
        <f>MID(A24,4,2)</f>
        <v>00</v>
      </c>
      <c r="G24" s="73" t="str">
        <f>MID(A24,7,3)</f>
        <v>000</v>
      </c>
      <c r="H24" s="73" t="str">
        <f>MID(A24,11,3)</f>
        <v>007</v>
      </c>
      <c r="I24" s="73" t="str">
        <f>MID(A24,15,3)</f>
        <v>000</v>
      </c>
      <c r="J24" s="73">
        <v>2010</v>
      </c>
      <c r="K24" s="73" t="str">
        <f>MID(A24,19,3)</f>
        <v>072</v>
      </c>
      <c r="L24" s="73" t="str">
        <f>MID(A24,23,13)</f>
        <v>31-0151-0001</v>
      </c>
      <c r="M24" s="74" t="str">
        <f>MID(B24,1,2)</f>
        <v>88</v>
      </c>
      <c r="N24" s="74" t="str">
        <f>MID(B24,3,1)</f>
        <v>5</v>
      </c>
      <c r="O24" s="74" t="str">
        <f>MID(B24,4,1)</f>
        <v>2</v>
      </c>
      <c r="P24" s="8" t="s">
        <v>119</v>
      </c>
      <c r="Q24" s="47" t="s">
        <v>108</v>
      </c>
      <c r="R24" s="47" t="s">
        <v>108</v>
      </c>
      <c r="S24" s="48">
        <f aca="true" t="shared" si="0" ref="S24:T26">$S$12</f>
        <v>0</v>
      </c>
      <c r="T24" s="48">
        <f t="shared" si="0"/>
        <v>0</v>
      </c>
      <c r="U24" s="64"/>
      <c r="V24" s="67"/>
      <c r="W24" s="40"/>
      <c r="X24" s="40"/>
      <c r="Y24" s="40"/>
      <c r="Z24" s="40"/>
      <c r="AA24" s="40"/>
      <c r="AB24" s="40"/>
      <c r="AC24" s="40"/>
    </row>
    <row r="25" spans="1:29" s="2" customFormat="1" ht="69.75" customHeight="1">
      <c r="A25" s="45" t="s">
        <v>69</v>
      </c>
      <c r="B25" s="63">
        <f>'[2]MARLENY'!$W$199</f>
        <v>8852</v>
      </c>
      <c r="C25" s="46">
        <v>126</v>
      </c>
      <c r="D25" s="72" t="s">
        <v>52</v>
      </c>
      <c r="E25" s="73" t="str">
        <f>MID(A25,1,2)</f>
        <v>01</v>
      </c>
      <c r="F25" s="73" t="str">
        <f>MID(A25,4,2)</f>
        <v>00</v>
      </c>
      <c r="G25" s="73" t="str">
        <f>MID(A25,7,3)</f>
        <v>000</v>
      </c>
      <c r="H25" s="73" t="str">
        <f>MID(A25,11,3)</f>
        <v>007</v>
      </c>
      <c r="I25" s="73" t="str">
        <f>MID(A25,15,3)</f>
        <v>000</v>
      </c>
      <c r="J25" s="73">
        <v>2010</v>
      </c>
      <c r="K25" s="73" t="str">
        <f>MID(A25,19,3)</f>
        <v>051</v>
      </c>
      <c r="L25" s="73" t="str">
        <f>MID(A25,23,13)</f>
        <v>21-0101-0001</v>
      </c>
      <c r="M25" s="74" t="str">
        <f>MID(B25,1,2)</f>
        <v>88</v>
      </c>
      <c r="N25" s="74" t="str">
        <f>MID(B25,3,1)</f>
        <v>5</v>
      </c>
      <c r="O25" s="74" t="str">
        <f>MID(B25,4,1)</f>
        <v>2</v>
      </c>
      <c r="P25" s="8" t="s">
        <v>120</v>
      </c>
      <c r="Q25" s="47" t="s">
        <v>121</v>
      </c>
      <c r="R25" s="47" t="s">
        <v>122</v>
      </c>
      <c r="S25" s="48">
        <f t="shared" si="0"/>
        <v>0</v>
      </c>
      <c r="T25" s="48">
        <f t="shared" si="0"/>
        <v>0</v>
      </c>
      <c r="U25" s="64"/>
      <c r="V25" s="67"/>
      <c r="W25" s="40"/>
      <c r="X25" s="40"/>
      <c r="Y25" s="40"/>
      <c r="Z25" s="40"/>
      <c r="AA25" s="40"/>
      <c r="AB25" s="40"/>
      <c r="AC25" s="40"/>
    </row>
    <row r="26" spans="1:29" s="2" customFormat="1" ht="69.75" customHeight="1">
      <c r="A26" s="45" t="s">
        <v>123</v>
      </c>
      <c r="B26" s="63">
        <f>'[2]MARLENY'!$W$212</f>
        <v>8852</v>
      </c>
      <c r="C26" s="46">
        <v>128</v>
      </c>
      <c r="D26" s="72" t="s">
        <v>52</v>
      </c>
      <c r="E26" s="73" t="str">
        <f>MID(A26,1,2)</f>
        <v>01</v>
      </c>
      <c r="F26" s="73" t="str">
        <f>MID(A26,4,2)</f>
        <v>00</v>
      </c>
      <c r="G26" s="73" t="str">
        <f>MID(A26,7,3)</f>
        <v>000</v>
      </c>
      <c r="H26" s="73" t="str">
        <f>MID(A26,11,3)</f>
        <v>007</v>
      </c>
      <c r="I26" s="73" t="str">
        <f>MID(A26,15,3)</f>
        <v>000</v>
      </c>
      <c r="J26" s="73">
        <v>2010</v>
      </c>
      <c r="K26" s="73" t="str">
        <f>MID(A26,19,3)</f>
        <v>015</v>
      </c>
      <c r="L26" s="73" t="str">
        <f>MID(A26,23,13)</f>
        <v>21-0101-0001</v>
      </c>
      <c r="M26" s="74" t="str">
        <f>MID(B26,1,2)</f>
        <v>88</v>
      </c>
      <c r="N26" s="74" t="str">
        <f>MID(B26,3,1)</f>
        <v>5</v>
      </c>
      <c r="O26" s="74" t="str">
        <f>MID(B26,4,1)</f>
        <v>2</v>
      </c>
      <c r="P26" s="8" t="s">
        <v>124</v>
      </c>
      <c r="Q26" s="47" t="s">
        <v>125</v>
      </c>
      <c r="R26" s="47" t="s">
        <v>125</v>
      </c>
      <c r="S26" s="48">
        <f t="shared" si="0"/>
        <v>0</v>
      </c>
      <c r="T26" s="48">
        <f t="shared" si="0"/>
        <v>0</v>
      </c>
      <c r="U26" s="64"/>
      <c r="V26" s="67"/>
      <c r="W26" s="40"/>
      <c r="X26" s="40"/>
      <c r="Y26" s="40"/>
      <c r="Z26" s="40"/>
      <c r="AA26" s="40"/>
      <c r="AB26" s="40"/>
      <c r="AC26" s="40"/>
    </row>
    <row r="27" spans="1:29" s="2" customFormat="1" ht="69.75" customHeight="1">
      <c r="A27" s="45" t="s">
        <v>66</v>
      </c>
      <c r="B27" s="63">
        <f>'[2]MARLENY'!$W$225</f>
        <v>8852</v>
      </c>
      <c r="C27" s="46">
        <v>135</v>
      </c>
      <c r="D27" s="72" t="s">
        <v>52</v>
      </c>
      <c r="E27" s="73" t="str">
        <f>MID(A27,1,2)</f>
        <v>14</v>
      </c>
      <c r="F27" s="73" t="str">
        <f>MID(A27,4,2)</f>
        <v>00</v>
      </c>
      <c r="G27" s="73" t="str">
        <f>MID(A27,7,3)</f>
        <v>001</v>
      </c>
      <c r="H27" s="73" t="str">
        <f>MID(A27,11,3)</f>
        <v>001</v>
      </c>
      <c r="I27" s="73" t="str">
        <f>MID(A27,15,3)</f>
        <v>000</v>
      </c>
      <c r="J27" s="73">
        <v>2010</v>
      </c>
      <c r="K27" s="73" t="str">
        <f>MID(A27,19,3)</f>
        <v>241</v>
      </c>
      <c r="L27" s="73" t="str">
        <f>MID(A27,23,13)</f>
        <v>22-0101-0001</v>
      </c>
      <c r="M27" s="74" t="str">
        <f>MID(B27,1,2)</f>
        <v>88</v>
      </c>
      <c r="N27" s="74" t="str">
        <f>MID(B27,3,1)</f>
        <v>5</v>
      </c>
      <c r="O27" s="74" t="str">
        <f>MID(B27,4,1)</f>
        <v>2</v>
      </c>
      <c r="P27" s="8" t="s">
        <v>126</v>
      </c>
      <c r="Q27" s="47" t="s">
        <v>127</v>
      </c>
      <c r="R27" s="47" t="s">
        <v>128</v>
      </c>
      <c r="S27" s="48" t="str">
        <f>'[3]Sheet1'!$AU$1283</f>
        <v>BRINDAR A TRAVES DE SUBSIDIOS EL APOYO PROYECCION Y  DESARROLLO LOCAL</v>
      </c>
      <c r="T27" s="48" t="str">
        <f>'[3]Sheet1'!$AU$1283</f>
        <v>BRINDAR A TRAVES DE SUBSIDIOS EL APOYO PROYECCION Y  DESARROLLO LOCAL</v>
      </c>
      <c r="U27" s="71" t="s">
        <v>95</v>
      </c>
      <c r="V27" s="50" t="str">
        <f>'[3]Sheet1'!$BI$1283</f>
        <v>SEGUIMIENTO DE LA PROYECCION SOCIAL PARA LA FAMILIA, MUJER, NIÑEZ, JUVENTUD Y ADULTO MAYOR DEL MUNICIPIO DE SAN JACINTO, CHIQUIMULA 2016.</v>
      </c>
      <c r="W27" s="40"/>
      <c r="X27" s="40"/>
      <c r="Y27" s="40"/>
      <c r="Z27" s="40"/>
      <c r="AA27" s="40"/>
      <c r="AB27" s="40"/>
      <c r="AC27" s="40"/>
    </row>
    <row r="28" spans="1:29" s="2" customFormat="1" ht="69.75" customHeight="1">
      <c r="A28" s="45" t="s">
        <v>70</v>
      </c>
      <c r="B28" s="63">
        <f>'[2]MARLENY'!$W$251</f>
        <v>8823</v>
      </c>
      <c r="C28" s="46">
        <v>136</v>
      </c>
      <c r="D28" s="72" t="s">
        <v>52</v>
      </c>
      <c r="E28" s="73" t="str">
        <f>MID(A28,1,2)</f>
        <v>01</v>
      </c>
      <c r="F28" s="73" t="str">
        <f>MID(A28,4,2)</f>
        <v>00</v>
      </c>
      <c r="G28" s="73" t="str">
        <f>MID(A28,7,3)</f>
        <v>000</v>
      </c>
      <c r="H28" s="73" t="str">
        <f>MID(A28,11,3)</f>
        <v>007</v>
      </c>
      <c r="I28" s="73" t="str">
        <f>MID(A28,15,3)</f>
        <v>000</v>
      </c>
      <c r="J28" s="73">
        <v>2010</v>
      </c>
      <c r="K28" s="73" t="str">
        <f>MID(A28,19,3)</f>
        <v>241</v>
      </c>
      <c r="L28" s="73" t="str">
        <f>MID(A28,23,13)</f>
        <v>22-0101-0001</v>
      </c>
      <c r="M28" s="74" t="str">
        <f>MID(B28,1,2)</f>
        <v>88</v>
      </c>
      <c r="N28" s="74" t="str">
        <f>MID(B28,3,1)</f>
        <v>2</v>
      </c>
      <c r="O28" s="74" t="str">
        <f>MID(B28,4,1)</f>
        <v>3</v>
      </c>
      <c r="P28" s="8" t="s">
        <v>129</v>
      </c>
      <c r="Q28" s="47" t="s">
        <v>130</v>
      </c>
      <c r="R28" s="47" t="s">
        <v>131</v>
      </c>
      <c r="S28" s="48"/>
      <c r="T28" s="21"/>
      <c r="U28" s="21"/>
      <c r="V28" s="50"/>
      <c r="W28" s="40"/>
      <c r="X28" s="40"/>
      <c r="Y28" s="40"/>
      <c r="Z28" s="40"/>
      <c r="AA28" s="40"/>
      <c r="AB28" s="40"/>
      <c r="AC28" s="40"/>
    </row>
    <row r="29" spans="1:29" s="2" customFormat="1" ht="69.75" customHeight="1">
      <c r="A29" s="45" t="s">
        <v>132</v>
      </c>
      <c r="B29" s="63">
        <f>'[2]MARLENY'!$W$255</f>
        <v>8863</v>
      </c>
      <c r="C29" s="46">
        <v>141</v>
      </c>
      <c r="D29" s="72" t="s">
        <v>52</v>
      </c>
      <c r="E29" s="73" t="str">
        <f>MID(A29,1,2)</f>
        <v>11</v>
      </c>
      <c r="F29" s="73" t="str">
        <f>MID(A29,4,2)</f>
        <v>00</v>
      </c>
      <c r="G29" s="73" t="str">
        <f>MID(A29,7,3)</f>
        <v>003</v>
      </c>
      <c r="H29" s="73" t="str">
        <f>MID(A29,11,3)</f>
        <v>001</v>
      </c>
      <c r="I29" s="73" t="str">
        <f>MID(A29,15,3)</f>
        <v>000</v>
      </c>
      <c r="J29" s="73">
        <v>2010</v>
      </c>
      <c r="K29" s="73" t="str">
        <f>MID(A29,19,3)</f>
        <v>113</v>
      </c>
      <c r="L29" s="73" t="str">
        <f>MID(A29,23,13)</f>
        <v>22-0101-0001</v>
      </c>
      <c r="M29" s="74" t="str">
        <f>MID(B29,1,2)</f>
        <v>88</v>
      </c>
      <c r="N29" s="74" t="str">
        <f>MID(B29,3,1)</f>
        <v>6</v>
      </c>
      <c r="O29" s="74" t="str">
        <f>MID(B29,4,1)</f>
        <v>3</v>
      </c>
      <c r="P29" s="8" t="s">
        <v>133</v>
      </c>
      <c r="Q29" s="47" t="s">
        <v>112</v>
      </c>
      <c r="R29" s="47" t="s">
        <v>134</v>
      </c>
      <c r="S29" s="49" t="str">
        <f>'[3]Sheet1'!$AU$1350</f>
        <v>MANTENER LOS SERVICIOS PUBLICOS AL SERVICIO DE LA POBLACION DURANTE EL AÑO 2016</v>
      </c>
      <c r="T29" s="49" t="str">
        <f>'[3]Sheet1'!$AU$1350</f>
        <v>MANTENER LOS SERVICIOS PUBLICOS AL SERVICIO DE LA POBLACION DURANTE EL AÑO 2016</v>
      </c>
      <c r="U29" s="64" t="s">
        <v>115</v>
      </c>
      <c r="V29" s="68" t="str">
        <f>'[3]Sheet1'!$BI$1350</f>
        <v>CONSERVACIÓN DE INMUEBLES Y MANEJO  DE OBRAS DEL MUNICIPIO DE SAN JACINTO  CHIQUIMULA, 2016.</v>
      </c>
      <c r="W29" s="40"/>
      <c r="X29" s="40"/>
      <c r="Y29" s="40"/>
      <c r="Z29" s="40"/>
      <c r="AA29" s="40"/>
      <c r="AB29" s="40"/>
      <c r="AC29" s="40"/>
    </row>
    <row r="30" spans="1:29" s="2" customFormat="1" ht="69.75" customHeight="1">
      <c r="A30" s="45" t="s">
        <v>67</v>
      </c>
      <c r="B30" s="63">
        <f>'[2]MARLENY'!$W$266</f>
        <v>8863</v>
      </c>
      <c r="C30" s="46">
        <v>152</v>
      </c>
      <c r="D30" s="72" t="s">
        <v>52</v>
      </c>
      <c r="E30" s="73" t="str">
        <f>MID(A30,1,2)</f>
        <v>01</v>
      </c>
      <c r="F30" s="73" t="str">
        <f>MID(A30,4,2)</f>
        <v>00</v>
      </c>
      <c r="G30" s="73" t="str">
        <f>MID(A30,7,3)</f>
        <v>000</v>
      </c>
      <c r="H30" s="73" t="str">
        <f>MID(A30,11,3)</f>
        <v>007</v>
      </c>
      <c r="I30" s="73" t="str">
        <f>MID(A30,15,3)</f>
        <v>000</v>
      </c>
      <c r="J30" s="73">
        <v>2010</v>
      </c>
      <c r="K30" s="73" t="str">
        <f>MID(A30,19,3)</f>
        <v>291</v>
      </c>
      <c r="L30" s="73" t="str">
        <f>MID(A30,23,13)</f>
        <v>22-0101-0001</v>
      </c>
      <c r="M30" s="74" t="str">
        <f>MID(B30,1,2)</f>
        <v>88</v>
      </c>
      <c r="N30" s="74" t="str">
        <f>MID(B30,3,1)</f>
        <v>6</v>
      </c>
      <c r="O30" s="74" t="str">
        <f>MID(B30,4,1)</f>
        <v>3</v>
      </c>
      <c r="P30" s="8" t="s">
        <v>135</v>
      </c>
      <c r="Q30" s="47" t="s">
        <v>136</v>
      </c>
      <c r="R30" s="47" t="s">
        <v>137</v>
      </c>
      <c r="S30" s="49"/>
      <c r="T30" s="49"/>
      <c r="U30" s="65"/>
      <c r="V30" s="68"/>
      <c r="W30" s="40"/>
      <c r="X30" s="40"/>
      <c r="Y30" s="40"/>
      <c r="Z30" s="40"/>
      <c r="AA30" s="40"/>
      <c r="AB30" s="40"/>
      <c r="AC30" s="40"/>
    </row>
    <row r="31" spans="1:29" s="2" customFormat="1" ht="69.75" customHeight="1">
      <c r="A31" s="45" t="s">
        <v>68</v>
      </c>
      <c r="B31" s="63">
        <f>'[2]MARLENY'!$W$277</f>
        <v>8823</v>
      </c>
      <c r="C31" s="46">
        <v>164</v>
      </c>
      <c r="D31" s="72" t="s">
        <v>52</v>
      </c>
      <c r="E31" s="73" t="str">
        <f>MID(A31,1,2)</f>
        <v>01</v>
      </c>
      <c r="F31" s="73" t="str">
        <f>MID(A31,4,2)</f>
        <v>00</v>
      </c>
      <c r="G31" s="73" t="str">
        <f>MID(A31,7,3)</f>
        <v>000</v>
      </c>
      <c r="H31" s="73" t="str">
        <f>MID(A31,11,3)</f>
        <v>007</v>
      </c>
      <c r="I31" s="73" t="str">
        <f>MID(A31,15,3)</f>
        <v>000</v>
      </c>
      <c r="J31" s="73">
        <v>2010</v>
      </c>
      <c r="K31" s="73" t="str">
        <f>MID(A31,19,3)</f>
        <v>297</v>
      </c>
      <c r="L31" s="73" t="str">
        <f>MID(A31,23,13)</f>
        <v>31-0151-0002</v>
      </c>
      <c r="M31" s="74" t="str">
        <f>MID(B31,1,2)</f>
        <v>88</v>
      </c>
      <c r="N31" s="74" t="str">
        <f>MID(B31,3,1)</f>
        <v>2</v>
      </c>
      <c r="O31" s="74" t="str">
        <f>MID(B31,4,1)</f>
        <v>3</v>
      </c>
      <c r="P31" s="8" t="s">
        <v>138</v>
      </c>
      <c r="Q31" s="47" t="s">
        <v>139</v>
      </c>
      <c r="R31" s="47" t="s">
        <v>140</v>
      </c>
      <c r="S31" s="48"/>
      <c r="T31" s="21"/>
      <c r="U31" s="21"/>
      <c r="V31" s="50"/>
      <c r="W31" s="40"/>
      <c r="X31" s="40"/>
      <c r="Y31" s="40"/>
      <c r="Z31" s="40"/>
      <c r="AA31" s="40"/>
      <c r="AB31" s="40"/>
      <c r="AC31" s="40"/>
    </row>
    <row r="32" spans="1:29" s="2" customFormat="1" ht="69.75" customHeight="1">
      <c r="A32" s="45" t="s">
        <v>72</v>
      </c>
      <c r="B32" s="63">
        <f>'[2]MARLENY'!$W$304</f>
        <v>8852</v>
      </c>
      <c r="C32" s="46">
        <v>183</v>
      </c>
      <c r="D32" s="72" t="s">
        <v>52</v>
      </c>
      <c r="E32" s="73" t="str">
        <f>MID(A32,1,2)</f>
        <v>14</v>
      </c>
      <c r="F32" s="73" t="str">
        <f>MID(A32,4,2)</f>
        <v>00</v>
      </c>
      <c r="G32" s="73" t="str">
        <f>MID(A32,7,3)</f>
        <v>001</v>
      </c>
      <c r="H32" s="73" t="str">
        <f>MID(A32,11,3)</f>
        <v>001</v>
      </c>
      <c r="I32" s="73" t="str">
        <f>MID(A32,15,3)</f>
        <v>000</v>
      </c>
      <c r="J32" s="73">
        <v>2010</v>
      </c>
      <c r="K32" s="73" t="str">
        <f>MID(A32,19,3)</f>
        <v>051</v>
      </c>
      <c r="L32" s="73" t="str">
        <f>MID(A32,23,13)</f>
        <v>22-0101-0001</v>
      </c>
      <c r="M32" s="74" t="str">
        <f>MID(B32,1,2)</f>
        <v>88</v>
      </c>
      <c r="N32" s="74" t="str">
        <f>MID(B32,3,1)</f>
        <v>5</v>
      </c>
      <c r="O32" s="74" t="str">
        <f>MID(B32,4,1)</f>
        <v>2</v>
      </c>
      <c r="P32" s="8" t="s">
        <v>141</v>
      </c>
      <c r="Q32" s="47" t="s">
        <v>142</v>
      </c>
      <c r="R32" s="47" t="s">
        <v>143</v>
      </c>
      <c r="S32" s="48" t="str">
        <f>'[3]Sheet1'!$AU$1717</f>
        <v>BRINDAR A TRAVES DE SUBSIDIOS EL APOYO PROYECCION Y  DESARROLLO LOCAL</v>
      </c>
      <c r="T32" s="48" t="str">
        <f>'[3]Sheet1'!$AU$1717</f>
        <v>BRINDAR A TRAVES DE SUBSIDIOS EL APOYO PROYECCION Y  DESARROLLO LOCAL</v>
      </c>
      <c r="U32" s="71" t="s">
        <v>95</v>
      </c>
      <c r="V32" s="50" t="str">
        <f>'[3]Sheet1'!$BI$1717</f>
        <v>SEGUIMIENTO DE LA PROYECCION SOCIAL PARA LA FAMILIA, MUJER, NIÑEZ, JUVENTUD Y ADULTO MAYOR DEL MUNICIPIO DE SAN JACINTO, CHIQUIMULA 2016.</v>
      </c>
      <c r="W32" s="40"/>
      <c r="X32" s="40"/>
      <c r="Y32" s="40"/>
      <c r="Z32" s="40"/>
      <c r="AA32" s="40"/>
      <c r="AB32" s="40"/>
      <c r="AC32" s="40"/>
    </row>
    <row r="33" spans="1:29" s="2" customFormat="1" ht="69.75" customHeight="1">
      <c r="A33" s="45" t="s">
        <v>71</v>
      </c>
      <c r="B33" s="63">
        <f>'[2]MARLENY'!$W$319</f>
        <v>8853</v>
      </c>
      <c r="C33" s="46">
        <v>185</v>
      </c>
      <c r="D33" s="72" t="s">
        <v>52</v>
      </c>
      <c r="E33" s="73" t="str">
        <f>MID(A33,1,2)</f>
        <v>14</v>
      </c>
      <c r="F33" s="73" t="str">
        <f>MID(A33,4,2)</f>
        <v>00</v>
      </c>
      <c r="G33" s="73" t="str">
        <f>MID(A33,7,3)</f>
        <v>001</v>
      </c>
      <c r="H33" s="73" t="str">
        <f>MID(A33,11,3)</f>
        <v>001</v>
      </c>
      <c r="I33" s="73" t="str">
        <f>MID(A33,15,3)</f>
        <v>000</v>
      </c>
      <c r="J33" s="73">
        <v>2010</v>
      </c>
      <c r="K33" s="73" t="str">
        <f>MID(A33,19,3)</f>
        <v>027</v>
      </c>
      <c r="L33" s="73" t="str">
        <f>MID(A33,23,13)</f>
        <v>22-0101-0001</v>
      </c>
      <c r="M33" s="74" t="str">
        <f>MID(B33,1,2)</f>
        <v>88</v>
      </c>
      <c r="N33" s="74" t="str">
        <f>MID(B33,3,1)</f>
        <v>5</v>
      </c>
      <c r="O33" s="74" t="str">
        <f>MID(B33,4,1)</f>
        <v>3</v>
      </c>
      <c r="P33" s="8" t="s">
        <v>144</v>
      </c>
      <c r="Q33" s="47" t="s">
        <v>114</v>
      </c>
      <c r="R33" s="47" t="s">
        <v>114</v>
      </c>
      <c r="S33" s="49" t="str">
        <f>'[3]Sheet1'!$AU$1744</f>
        <v>BRINDAR A TRAVES DE SUBSIDIOS EL APOYO PROYECCION Y  DESARROLLO LOCAL</v>
      </c>
      <c r="T33" s="49" t="str">
        <f>'[3]Sheet1'!$AU$1744</f>
        <v>BRINDAR A TRAVES DE SUBSIDIOS EL APOYO PROYECCION Y  DESARROLLO LOCAL</v>
      </c>
      <c r="U33" s="64" t="s">
        <v>95</v>
      </c>
      <c r="V33" s="68" t="str">
        <f>'[3]Sheet1'!$BI$1744</f>
        <v>SEGUIMIENTO DE LA PROYECCION SOCIAL PARA LA FAMILIA, MUJER, NIÑEZ, JUVENTUD Y ADULTO MAYOR DEL MUNICIPIO DE SAN JACINTO, CHIQUIMULA 2016.</v>
      </c>
      <c r="W33" s="40"/>
      <c r="X33" s="40"/>
      <c r="Y33" s="40"/>
      <c r="Z33" s="40"/>
      <c r="AA33" s="40"/>
      <c r="AB33" s="40"/>
      <c r="AC33" s="40"/>
    </row>
    <row r="34" spans="1:29" s="2" customFormat="1" ht="69.75" customHeight="1">
      <c r="A34" s="45" t="s">
        <v>73</v>
      </c>
      <c r="B34" s="63">
        <f>'[2]MARLENY'!$W$329</f>
        <v>8853</v>
      </c>
      <c r="C34" s="46">
        <v>213</v>
      </c>
      <c r="D34" s="72" t="s">
        <v>52</v>
      </c>
      <c r="E34" s="73" t="str">
        <f>MID(A34,1,2)</f>
        <v>14</v>
      </c>
      <c r="F34" s="73" t="str">
        <f>MID(A34,4,2)</f>
        <v>00</v>
      </c>
      <c r="G34" s="73" t="str">
        <f>MID(A34,7,3)</f>
        <v>001</v>
      </c>
      <c r="H34" s="73" t="str">
        <f>MID(A34,11,3)</f>
        <v>001</v>
      </c>
      <c r="I34" s="73" t="str">
        <f>MID(A34,15,3)</f>
        <v>000</v>
      </c>
      <c r="J34" s="73">
        <v>2010</v>
      </c>
      <c r="K34" s="73" t="str">
        <f>MID(A34,19,3)</f>
        <v>244</v>
      </c>
      <c r="L34" s="73" t="str">
        <f>MID(A34,23,13)</f>
        <v>22-0101-0001</v>
      </c>
      <c r="M34" s="74" t="str">
        <f>MID(B34,1,2)</f>
        <v>88</v>
      </c>
      <c r="N34" s="74" t="str">
        <f>MID(B34,3,1)</f>
        <v>5</v>
      </c>
      <c r="O34" s="74" t="str">
        <f>MID(B34,4,1)</f>
        <v>3</v>
      </c>
      <c r="P34" s="8" t="s">
        <v>138</v>
      </c>
      <c r="Q34" s="47" t="s">
        <v>139</v>
      </c>
      <c r="R34" s="47" t="s">
        <v>145</v>
      </c>
      <c r="S34" s="49" t="str">
        <f>'[3]Sheet1'!$AU$2001</f>
        <v>BRINDAR A TRAVES DE SUBSIDIOS EL APOYO PROYECCION Y  DESARROLLO LOCAL</v>
      </c>
      <c r="T34" s="49" t="str">
        <f>'[3]Sheet1'!$AU$2001</f>
        <v>BRINDAR A TRAVES DE SUBSIDIOS EL APOYO PROYECCION Y  DESARROLLO LOCAL</v>
      </c>
      <c r="U34" s="64" t="s">
        <v>95</v>
      </c>
      <c r="V34" s="68" t="str">
        <f>'[3]Sheet1'!$BI$2001</f>
        <v>SEGUIMIENTO DE LA PROYECCION SOCIAL PARA LA FAMILIA, MUJER, NIÑEZ, JUVENTUD Y ADULTO MAYOR DEL MUNICIPIO DE SAN JACINTO, CHIQUIMULA 2016.</v>
      </c>
      <c r="W34" s="40"/>
      <c r="X34" s="40"/>
      <c r="Y34" s="40"/>
      <c r="Z34" s="40"/>
      <c r="AA34" s="40"/>
      <c r="AB34" s="40"/>
      <c r="AC34" s="40"/>
    </row>
    <row r="35" spans="1:29" s="2" customFormat="1" ht="69.75" customHeight="1">
      <c r="A35" s="45" t="s">
        <v>74</v>
      </c>
      <c r="B35" s="63">
        <f>'[2]MARLENY'!$W$345</f>
        <v>8823</v>
      </c>
      <c r="C35" s="46">
        <v>217</v>
      </c>
      <c r="D35" s="72" t="s">
        <v>52</v>
      </c>
      <c r="E35" s="73" t="str">
        <f>MID(A35,1,2)</f>
        <v>14</v>
      </c>
      <c r="F35" s="73" t="str">
        <f>MID(A35,4,2)</f>
        <v>00</v>
      </c>
      <c r="G35" s="73" t="str">
        <f>MID(A35,7,3)</f>
        <v>001</v>
      </c>
      <c r="H35" s="73" t="str">
        <f>MID(A35,11,3)</f>
        <v>001</v>
      </c>
      <c r="I35" s="73" t="str">
        <f>MID(A35,15,3)</f>
        <v>000</v>
      </c>
      <c r="J35" s="73">
        <v>2010</v>
      </c>
      <c r="K35" s="73" t="str">
        <f>MID(A35,19,3)</f>
        <v>231</v>
      </c>
      <c r="L35" s="73" t="str">
        <f>MID(A35,23,13)</f>
        <v>22-0101-0001</v>
      </c>
      <c r="M35" s="74" t="str">
        <f>MID(B35,1,2)</f>
        <v>88</v>
      </c>
      <c r="N35" s="74" t="str">
        <f>MID(B35,3,1)</f>
        <v>2</v>
      </c>
      <c r="O35" s="74" t="str">
        <f>MID(B35,4,1)</f>
        <v>3</v>
      </c>
      <c r="P35" s="8" t="s">
        <v>146</v>
      </c>
      <c r="Q35" s="47" t="s">
        <v>147</v>
      </c>
      <c r="R35" s="47" t="s">
        <v>148</v>
      </c>
      <c r="S35" s="48" t="str">
        <f>'[3]Sheet1'!$AU$2051</f>
        <v>BRINDAR A TRAVES DE SUBSIDIOS EL APOYO PROYECCION Y  DESARROLLO LOCAL</v>
      </c>
      <c r="T35" s="48" t="str">
        <f>'[3]Sheet1'!$AU$2051</f>
        <v>BRINDAR A TRAVES DE SUBSIDIOS EL APOYO PROYECCION Y  DESARROLLO LOCAL</v>
      </c>
      <c r="U35" s="21" t="s">
        <v>95</v>
      </c>
      <c r="V35" s="50" t="str">
        <f>'[3]Sheet1'!$BI$2051</f>
        <v>SEGUIMIENTO DE LA PROYECCION SOCIAL PARA LA FAMILIA, MUJER, NIÑEZ, JUVENTUD Y ADULTO MAYOR DEL MUNICIPIO DE SAN JACINTO, CHIQUIMULA 2016.</v>
      </c>
      <c r="W35" s="40"/>
      <c r="X35" s="40"/>
      <c r="Y35" s="40"/>
      <c r="Z35" s="40"/>
      <c r="AA35" s="40"/>
      <c r="AB35" s="40"/>
      <c r="AC35" s="40"/>
    </row>
    <row r="36" spans="1:29" s="2" customFormat="1" ht="69.75" customHeight="1">
      <c r="A36" s="45" t="s">
        <v>75</v>
      </c>
      <c r="B36" s="63">
        <f>'[2]MARLENY'!$W$348</f>
        <v>8852</v>
      </c>
      <c r="C36" s="46">
        <v>251</v>
      </c>
      <c r="D36" s="72" t="s">
        <v>52</v>
      </c>
      <c r="E36" s="73" t="str">
        <f>MID(A36,1,2)</f>
        <v>01</v>
      </c>
      <c r="F36" s="73" t="str">
        <f>MID(A36,4,2)</f>
        <v>00</v>
      </c>
      <c r="G36" s="73" t="str">
        <f>MID(A36,7,3)</f>
        <v>000</v>
      </c>
      <c r="H36" s="73" t="str">
        <f>MID(A36,11,3)</f>
        <v>007</v>
      </c>
      <c r="I36" s="73" t="str">
        <f>MID(A36,15,3)</f>
        <v>000</v>
      </c>
      <c r="J36" s="73">
        <v>2010</v>
      </c>
      <c r="K36" s="73" t="str">
        <f>MID(A36,19,3)</f>
        <v>435</v>
      </c>
      <c r="L36" s="73" t="str">
        <f>MID(A36,23,13)</f>
        <v>32-0151-0002</v>
      </c>
      <c r="M36" s="74" t="str">
        <f>MID(B36,1,2)</f>
        <v>88</v>
      </c>
      <c r="N36" s="74" t="str">
        <f>MID(B36,3,1)</f>
        <v>5</v>
      </c>
      <c r="O36" s="74" t="str">
        <f>MID(B36,4,1)</f>
        <v>2</v>
      </c>
      <c r="P36" s="8"/>
      <c r="Q36" s="47" t="s">
        <v>149</v>
      </c>
      <c r="R36" s="47" t="s">
        <v>149</v>
      </c>
      <c r="S36" s="48"/>
      <c r="T36" s="21"/>
      <c r="U36" s="21"/>
      <c r="V36" s="50" t="str">
        <f>'[1]Sheet1'!$AU$997</f>
        <v>BRINDAR LOS SERVICIOS DE SALUD Y AMBIENTE A LA POBLACION DEL MUNICIPIO</v>
      </c>
      <c r="W36" s="40"/>
      <c r="X36" s="40"/>
      <c r="Y36" s="40"/>
      <c r="Z36" s="40"/>
      <c r="AA36" s="40"/>
      <c r="AB36" s="40"/>
      <c r="AC36" s="40"/>
    </row>
    <row r="37" spans="1:29" s="2" customFormat="1" ht="69.75" customHeight="1">
      <c r="A37" s="45" t="s">
        <v>80</v>
      </c>
      <c r="B37" s="63">
        <f>'[2]MARLENY'!$W$351</f>
        <v>8852</v>
      </c>
      <c r="C37" s="46">
        <v>255</v>
      </c>
      <c r="D37" s="72" t="s">
        <v>52</v>
      </c>
      <c r="E37" s="73" t="str">
        <f>MID(A37,1,2)</f>
        <v>01</v>
      </c>
      <c r="F37" s="73" t="str">
        <f>MID(A37,4,2)</f>
        <v>00</v>
      </c>
      <c r="G37" s="73" t="str">
        <f>MID(A37,7,3)</f>
        <v>000</v>
      </c>
      <c r="H37" s="73" t="str">
        <f>MID(A37,11,3)</f>
        <v>007</v>
      </c>
      <c r="I37" s="73" t="str">
        <f>MID(A37,15,3)</f>
        <v>000</v>
      </c>
      <c r="J37" s="73">
        <v>2010</v>
      </c>
      <c r="K37" s="73" t="str">
        <f>MID(A37,19,3)</f>
        <v>322</v>
      </c>
      <c r="L37" s="73" t="str">
        <f>MID(A37,23,13)</f>
        <v>21-0101-0001</v>
      </c>
      <c r="M37" s="74" t="str">
        <f>MID(B37,1,2)</f>
        <v>88</v>
      </c>
      <c r="N37" s="74" t="str">
        <f>MID(B37,3,1)</f>
        <v>5</v>
      </c>
      <c r="O37" s="74" t="str">
        <f>MID(B37,4,1)</f>
        <v>2</v>
      </c>
      <c r="P37" s="8"/>
      <c r="Q37" s="47" t="s">
        <v>150</v>
      </c>
      <c r="R37" s="47" t="s">
        <v>150</v>
      </c>
      <c r="S37" s="48"/>
      <c r="T37" s="21"/>
      <c r="U37" s="21"/>
      <c r="V37" s="50"/>
      <c r="W37" s="40"/>
      <c r="X37" s="40"/>
      <c r="Y37" s="40"/>
      <c r="Z37" s="40"/>
      <c r="AA37" s="40"/>
      <c r="AB37" s="40"/>
      <c r="AC37" s="40"/>
    </row>
    <row r="38" spans="1:29" s="2" customFormat="1" ht="69.75" customHeight="1">
      <c r="A38" s="45" t="s">
        <v>77</v>
      </c>
      <c r="B38" s="63">
        <f>'[2]MARLENY'!$W$354</f>
        <v>8852</v>
      </c>
      <c r="C38" s="46">
        <v>262</v>
      </c>
      <c r="D38" s="72" t="s">
        <v>52</v>
      </c>
      <c r="E38" s="73" t="str">
        <f>MID(A38,1,2)</f>
        <v>14</v>
      </c>
      <c r="F38" s="73" t="str">
        <f>MID(A38,4,2)</f>
        <v>00</v>
      </c>
      <c r="G38" s="73" t="str">
        <f>MID(A38,7,3)</f>
        <v>001</v>
      </c>
      <c r="H38" s="73" t="str">
        <f>MID(A38,11,3)</f>
        <v>001</v>
      </c>
      <c r="I38" s="73" t="str">
        <f>MID(A38,15,3)</f>
        <v>000</v>
      </c>
      <c r="J38" s="73">
        <v>2010</v>
      </c>
      <c r="K38" s="73" t="str">
        <f>MID(A38,19,3)</f>
        <v>196</v>
      </c>
      <c r="L38" s="73" t="str">
        <f>MID(A38,23,13)</f>
        <v>22-0101-0001</v>
      </c>
      <c r="M38" s="74" t="str">
        <f>MID(B38,1,2)</f>
        <v>88</v>
      </c>
      <c r="N38" s="74" t="str">
        <f>MID(B38,3,1)</f>
        <v>5</v>
      </c>
      <c r="O38" s="74" t="str">
        <f>MID(B38,4,1)</f>
        <v>2</v>
      </c>
      <c r="P38" s="8" t="s">
        <v>151</v>
      </c>
      <c r="Q38" s="47" t="s">
        <v>152</v>
      </c>
      <c r="R38" s="47" t="s">
        <v>153</v>
      </c>
      <c r="S38" s="48" t="str">
        <f>'[3]Sheet1'!$AU$2430</f>
        <v>BRINDAR A TRAVES DE SUBSIDIOS EL APOYO PROYECCION Y  DESARROLLO LOCAL</v>
      </c>
      <c r="T38" s="48" t="str">
        <f>'[3]Sheet1'!$AU$2430</f>
        <v>BRINDAR A TRAVES DE SUBSIDIOS EL APOYO PROYECCION Y  DESARROLLO LOCAL</v>
      </c>
      <c r="U38" s="71" t="s">
        <v>95</v>
      </c>
      <c r="V38" s="50" t="str">
        <f>'[3]Sheet1'!$BI$2430</f>
        <v>SEGUIMIENTO DE LA PROYECCION SOCIAL PARA LA FAMILIA, MUJER, NIÑEZ, JUVENTUD Y ADULTO MAYOR DEL MUNICIPIO DE SAN JACINTO, CHIQUIMULA 2016.</v>
      </c>
      <c r="W38" s="40"/>
      <c r="X38" s="40"/>
      <c r="Y38" s="40"/>
      <c r="Z38" s="40"/>
      <c r="AA38" s="40"/>
      <c r="AB38" s="40"/>
      <c r="AC38" s="40"/>
    </row>
    <row r="39" spans="1:29" s="2" customFormat="1" ht="69.75" customHeight="1">
      <c r="A39" s="45" t="s">
        <v>76</v>
      </c>
      <c r="B39" s="63">
        <f>'[2]MARLENY'!$W$357</f>
        <v>8852</v>
      </c>
      <c r="C39" s="46">
        <v>263</v>
      </c>
      <c r="D39" s="72" t="s">
        <v>52</v>
      </c>
      <c r="E39" s="73" t="str">
        <f>MID(A39,1,2)</f>
        <v>14</v>
      </c>
      <c r="F39" s="73" t="str">
        <f>MID(A39,4,2)</f>
        <v>00</v>
      </c>
      <c r="G39" s="73" t="str">
        <f>MID(A39,7,3)</f>
        <v>001</v>
      </c>
      <c r="H39" s="73" t="str">
        <f>MID(A39,11,3)</f>
        <v>001</v>
      </c>
      <c r="I39" s="73" t="str">
        <f>MID(A39,15,3)</f>
        <v>000</v>
      </c>
      <c r="J39" s="73">
        <v>2010</v>
      </c>
      <c r="K39" s="73" t="str">
        <f>MID(A39,19,3)</f>
        <v>187</v>
      </c>
      <c r="L39" s="73" t="str">
        <f>MID(A39,23,13)</f>
        <v>22-0101-0001</v>
      </c>
      <c r="M39" s="74" t="str">
        <f>MID(B39,1,2)</f>
        <v>88</v>
      </c>
      <c r="N39" s="74" t="str">
        <f>MID(B39,3,1)</f>
        <v>5</v>
      </c>
      <c r="O39" s="74" t="str">
        <f>MID(B39,4,1)</f>
        <v>2</v>
      </c>
      <c r="P39" s="8" t="s">
        <v>154</v>
      </c>
      <c r="Q39" s="47" t="s">
        <v>155</v>
      </c>
      <c r="R39" s="47" t="s">
        <v>156</v>
      </c>
      <c r="S39" s="48" t="str">
        <f>'[3]Sheet1'!$AU$2445</f>
        <v>BRINDAR A TRAVES DE SUBSIDIOS EL APOYO PROYECCION Y  DESARROLLO LOCAL</v>
      </c>
      <c r="T39" s="48" t="str">
        <f>'[3]Sheet1'!$AU$2445</f>
        <v>BRINDAR A TRAVES DE SUBSIDIOS EL APOYO PROYECCION Y  DESARROLLO LOCAL</v>
      </c>
      <c r="U39" s="71" t="s">
        <v>95</v>
      </c>
      <c r="V39" s="50" t="str">
        <f>'[3]Sheet1'!$BI$2445</f>
        <v>SEGUIMIENTO DE LA PROYECCION SOCIAL PARA LA FAMILIA, MUJER, NIÑEZ, JUVENTUD Y ADULTO MAYOR DEL MUNICIPIO DE SAN JACINTO, CHIQUIMULA 2016.</v>
      </c>
      <c r="W39" s="40"/>
      <c r="X39" s="40"/>
      <c r="Y39" s="40"/>
      <c r="Z39" s="40"/>
      <c r="AA39" s="40"/>
      <c r="AB39" s="40"/>
      <c r="AC39" s="40"/>
    </row>
    <row r="40" spans="1:29" s="2" customFormat="1" ht="81.75" customHeight="1">
      <c r="A40" s="45" t="s">
        <v>78</v>
      </c>
      <c r="B40" s="63">
        <f>'[2]MARLENY'!$W$360</f>
        <v>8852</v>
      </c>
      <c r="C40" s="46">
        <v>264</v>
      </c>
      <c r="D40" s="72" t="s">
        <v>52</v>
      </c>
      <c r="E40" s="73" t="str">
        <f>MID(A40,1,2)</f>
        <v>01</v>
      </c>
      <c r="F40" s="73" t="str">
        <f>MID(A40,4,2)</f>
        <v>00</v>
      </c>
      <c r="G40" s="73" t="str">
        <f>MID(A40,7,3)</f>
        <v>000</v>
      </c>
      <c r="H40" s="73" t="str">
        <f>MID(A40,11,3)</f>
        <v>007</v>
      </c>
      <c r="I40" s="73" t="str">
        <f>MID(A40,15,3)</f>
        <v>000</v>
      </c>
      <c r="J40" s="73">
        <v>2010</v>
      </c>
      <c r="K40" s="73" t="str">
        <f>MID(A40,19,3)</f>
        <v>169</v>
      </c>
      <c r="L40" s="73" t="str">
        <f>MID(A40,23,13)</f>
        <v>22-0101-0001</v>
      </c>
      <c r="M40" s="74" t="str">
        <f>MID(B40,1,2)</f>
        <v>88</v>
      </c>
      <c r="N40" s="74" t="str">
        <f>MID(B40,3,1)</f>
        <v>5</v>
      </c>
      <c r="O40" s="74" t="str">
        <f>MID(B40,4,1)</f>
        <v>2</v>
      </c>
      <c r="P40" s="8" t="s">
        <v>103</v>
      </c>
      <c r="Q40" s="47" t="s">
        <v>104</v>
      </c>
      <c r="R40" s="47" t="s">
        <v>105</v>
      </c>
      <c r="S40" s="66"/>
      <c r="T40" s="65"/>
      <c r="U40" s="21"/>
      <c r="V40" s="64"/>
      <c r="W40" s="40"/>
      <c r="X40" s="40"/>
      <c r="Y40" s="40"/>
      <c r="Z40" s="40"/>
      <c r="AA40" s="40"/>
      <c r="AB40" s="40"/>
      <c r="AC40" s="40"/>
    </row>
    <row r="41" spans="1:29" s="2" customFormat="1" ht="69.75" customHeight="1">
      <c r="A41" s="45" t="s">
        <v>79</v>
      </c>
      <c r="B41" s="63">
        <f>'[2]MARLENY'!$W$1300</f>
        <v>8853</v>
      </c>
      <c r="C41" s="100">
        <v>286</v>
      </c>
      <c r="D41" s="72" t="s">
        <v>52</v>
      </c>
      <c r="E41" s="73" t="str">
        <f>MID(A41,1,2)</f>
        <v>01</v>
      </c>
      <c r="F41" s="73" t="str">
        <f>MID(A41,4,2)</f>
        <v>00</v>
      </c>
      <c r="G41" s="73" t="str">
        <f>MID(A41,7,3)</f>
        <v>000</v>
      </c>
      <c r="H41" s="73" t="str">
        <f>MID(A41,11,3)</f>
        <v>007</v>
      </c>
      <c r="I41" s="73" t="str">
        <f>MID(A41,15,3)</f>
        <v>000</v>
      </c>
      <c r="J41" s="73">
        <v>2010</v>
      </c>
      <c r="K41" s="73"/>
      <c r="L41" s="73" t="str">
        <f>MID(A41,23,13)</f>
        <v>22-0101-0001</v>
      </c>
      <c r="M41" s="74" t="str">
        <f>MID(B41,1,2)</f>
        <v>88</v>
      </c>
      <c r="N41" s="74" t="str">
        <f>MID(B41,3,1)</f>
        <v>5</v>
      </c>
      <c r="O41" s="74" t="str">
        <f>MID(B41,4,1)</f>
        <v>3</v>
      </c>
      <c r="P41" s="8" t="s">
        <v>157</v>
      </c>
      <c r="Q41" s="47" t="s">
        <v>158</v>
      </c>
      <c r="R41" s="47" t="s">
        <v>159</v>
      </c>
      <c r="S41" s="48"/>
      <c r="T41" s="48"/>
      <c r="U41" s="65"/>
      <c r="V41" s="68"/>
      <c r="W41" s="40"/>
      <c r="X41" s="40"/>
      <c r="Y41" s="40"/>
      <c r="Z41" s="40"/>
      <c r="AA41" s="40"/>
      <c r="AB41" s="40"/>
      <c r="AC41" s="40"/>
    </row>
    <row r="42" spans="1:29" s="2" customFormat="1" ht="69.75" customHeight="1">
      <c r="A42" s="45" t="s">
        <v>86</v>
      </c>
      <c r="B42" s="63">
        <f>'[2]MARLENY'!$W$1310</f>
        <v>8853</v>
      </c>
      <c r="C42" s="100">
        <v>300</v>
      </c>
      <c r="D42" s="72" t="s">
        <v>52</v>
      </c>
      <c r="E42" s="73" t="str">
        <f>MID(A42,1,2)</f>
        <v>01</v>
      </c>
      <c r="F42" s="73" t="str">
        <f>MID(A42,4,2)</f>
        <v>00</v>
      </c>
      <c r="G42" s="73" t="str">
        <f>MID(A42,7,3)</f>
        <v>000</v>
      </c>
      <c r="H42" s="73" t="str">
        <f>MID(A42,11,3)</f>
        <v>007</v>
      </c>
      <c r="I42" s="73" t="str">
        <f>MID(A42,15,3)</f>
        <v>000</v>
      </c>
      <c r="J42" s="73">
        <v>2010</v>
      </c>
      <c r="K42" s="73" t="str">
        <f>MID(A42,19,3)</f>
        <v>011</v>
      </c>
      <c r="L42" s="73" t="str">
        <f>MID(A42,23,13)</f>
        <v>21-0101-0001</v>
      </c>
      <c r="M42" s="74" t="str">
        <f>MID(B42,1,2)</f>
        <v>88</v>
      </c>
      <c r="N42" s="74" t="str">
        <f>MID(B42,3,1)</f>
        <v>5</v>
      </c>
      <c r="O42" s="74" t="str">
        <f>MID(B42,4,1)</f>
        <v>3</v>
      </c>
      <c r="P42" s="8" t="s">
        <v>160</v>
      </c>
      <c r="Q42" s="47" t="s">
        <v>161</v>
      </c>
      <c r="R42" s="47" t="s">
        <v>162</v>
      </c>
      <c r="S42" s="48"/>
      <c r="T42" s="48"/>
      <c r="U42" s="65"/>
      <c r="V42" s="68"/>
      <c r="W42" s="40"/>
      <c r="X42" s="40"/>
      <c r="Y42" s="40"/>
      <c r="Z42" s="40"/>
      <c r="AA42" s="40"/>
      <c r="AB42" s="40"/>
      <c r="AC42" s="40"/>
    </row>
    <row r="43" spans="1:29" s="2" customFormat="1" ht="69.75" customHeight="1">
      <c r="A43" s="45" t="s">
        <v>87</v>
      </c>
      <c r="B43" s="63">
        <f>'[2]MARLENY'!$W$1320</f>
        <v>8853</v>
      </c>
      <c r="C43" s="100">
        <v>306</v>
      </c>
      <c r="D43" s="72" t="s">
        <v>52</v>
      </c>
      <c r="E43" s="73" t="str">
        <f>MID(A43,1,2)</f>
        <v>01</v>
      </c>
      <c r="F43" s="73" t="str">
        <f>MID(A43,4,2)</f>
        <v>00</v>
      </c>
      <c r="G43" s="73" t="str">
        <f>MID(A43,7,3)</f>
        <v>000</v>
      </c>
      <c r="H43" s="73" t="str">
        <f>MID(A43,11,3)</f>
        <v>007</v>
      </c>
      <c r="I43" s="73" t="str">
        <f>MID(A43,15,3)</f>
        <v>000</v>
      </c>
      <c r="J43" s="73">
        <v>2010</v>
      </c>
      <c r="K43" s="73" t="str">
        <f>MID(A43,19,3)</f>
        <v>113</v>
      </c>
      <c r="L43" s="73" t="str">
        <f>MID(A43,23,13)</f>
        <v>21-0101-0001</v>
      </c>
      <c r="M43" s="74" t="str">
        <f>MID(B43,1,2)</f>
        <v>88</v>
      </c>
      <c r="N43" s="74" t="str">
        <f>MID(B43,3,1)</f>
        <v>5</v>
      </c>
      <c r="O43" s="74" t="str">
        <f>MID(B43,4,1)</f>
        <v>3</v>
      </c>
      <c r="P43" s="8" t="s">
        <v>133</v>
      </c>
      <c r="Q43" s="47" t="s">
        <v>134</v>
      </c>
      <c r="R43" s="47" t="s">
        <v>134</v>
      </c>
      <c r="S43" s="48"/>
      <c r="T43" s="48"/>
      <c r="U43" s="65"/>
      <c r="V43" s="68"/>
      <c r="W43" s="40"/>
      <c r="X43" s="40"/>
      <c r="Y43" s="40"/>
      <c r="Z43" s="40"/>
      <c r="AA43" s="40"/>
      <c r="AB43" s="40"/>
      <c r="AC43" s="40"/>
    </row>
    <row r="44" spans="1:29" s="2" customFormat="1" ht="69.75" customHeight="1">
      <c r="A44" s="45" t="s">
        <v>85</v>
      </c>
      <c r="B44" s="63">
        <f>'[2]MARLENY'!$W$1333</f>
        <v>8852</v>
      </c>
      <c r="C44" s="100">
        <v>311</v>
      </c>
      <c r="D44" s="72" t="s">
        <v>52</v>
      </c>
      <c r="E44" s="73" t="str">
        <f>MID(A44,1,2)</f>
        <v>01</v>
      </c>
      <c r="F44" s="73" t="str">
        <f>MID(A44,4,2)</f>
        <v>00</v>
      </c>
      <c r="G44" s="73" t="str">
        <f>MID(A44,7,3)</f>
        <v>000</v>
      </c>
      <c r="H44" s="73" t="str">
        <f>MID(A44,11,3)</f>
        <v>007</v>
      </c>
      <c r="I44" s="73" t="str">
        <f>MID(A44,15,3)</f>
        <v>000</v>
      </c>
      <c r="J44" s="73">
        <v>2010</v>
      </c>
      <c r="K44" s="73" t="str">
        <f>MID(A44,19,3)</f>
        <v>328</v>
      </c>
      <c r="L44" s="73" t="str">
        <f>MID(A44,23,13)</f>
        <v>21-0101-0001</v>
      </c>
      <c r="M44" s="74" t="str">
        <f>MID(B44,1,2)</f>
        <v>88</v>
      </c>
      <c r="N44" s="74" t="str">
        <f>MID(B44,3,1)</f>
        <v>5</v>
      </c>
      <c r="O44" s="74" t="str">
        <f>MID(B44,4,1)</f>
        <v>2</v>
      </c>
      <c r="P44" s="8" t="s">
        <v>90</v>
      </c>
      <c r="Q44" s="47" t="s">
        <v>163</v>
      </c>
      <c r="R44" s="47" t="s">
        <v>164</v>
      </c>
      <c r="S44" s="48"/>
      <c r="T44" s="48"/>
      <c r="U44" s="65"/>
      <c r="V44" s="68"/>
      <c r="W44" s="40"/>
      <c r="X44" s="40"/>
      <c r="Y44" s="40"/>
      <c r="Z44" s="40"/>
      <c r="AA44" s="40"/>
      <c r="AB44" s="40"/>
      <c r="AC44" s="40"/>
    </row>
    <row r="45" spans="1:29" s="2" customFormat="1" ht="69.75" customHeight="1">
      <c r="A45" s="45" t="s">
        <v>81</v>
      </c>
      <c r="B45" s="63">
        <f>'[2]MARLENY'!$W$1336</f>
        <v>8852</v>
      </c>
      <c r="C45" s="100">
        <v>323</v>
      </c>
      <c r="D45" s="72" t="s">
        <v>52</v>
      </c>
      <c r="E45" s="73" t="str">
        <f>MID(A45,1,2)</f>
        <v>14</v>
      </c>
      <c r="F45" s="73" t="str">
        <f>MID(A45,4,2)</f>
        <v>00</v>
      </c>
      <c r="G45" s="73" t="str">
        <f>MID(A45,7,3)</f>
        <v>001</v>
      </c>
      <c r="H45" s="73" t="str">
        <f>MID(A45,11,3)</f>
        <v>001</v>
      </c>
      <c r="I45" s="73" t="str">
        <f>MID(A45,15,3)</f>
        <v>000</v>
      </c>
      <c r="J45" s="73">
        <v>2010</v>
      </c>
      <c r="K45" s="73" t="str">
        <f>MID(A45,19,3)</f>
        <v>022</v>
      </c>
      <c r="L45" s="73" t="str">
        <f>MID(A45,23,13)</f>
        <v>22-0101-0001</v>
      </c>
      <c r="M45" s="74" t="str">
        <f>MID(B45,1,2)</f>
        <v>88</v>
      </c>
      <c r="N45" s="74" t="str">
        <f>MID(B45,3,1)</f>
        <v>5</v>
      </c>
      <c r="O45" s="74" t="str">
        <f>MID(B45,4,1)</f>
        <v>2</v>
      </c>
      <c r="P45" s="8" t="s">
        <v>165</v>
      </c>
      <c r="Q45" s="47" t="s">
        <v>166</v>
      </c>
      <c r="R45" s="47" t="s">
        <v>167</v>
      </c>
      <c r="S45" s="48" t="str">
        <f>'[3]Sheet1'!$AU$2964</f>
        <v>BRINDAR A TRAVES DE SUBSIDIOS EL APOYO PROYECCION Y  DESARROLLO LOCAL</v>
      </c>
      <c r="T45" s="48" t="str">
        <f>'[3]Sheet1'!$AU$2964</f>
        <v>BRINDAR A TRAVES DE SUBSIDIOS EL APOYO PROYECCION Y  DESARROLLO LOCAL</v>
      </c>
      <c r="U45" s="64" t="s">
        <v>168</v>
      </c>
      <c r="V45" s="68" t="str">
        <f>'[3]Sheet1'!$BI$2964</f>
        <v>SEGUIMIENTO DE LA PROYECCION SOCIAL PARA LA FAMILIA, MUJER, NIÑEZ, JUVENTUD Y ADULTO MAYOR DEL MUNICIPIO DE SAN JACINTO, CHIQUIMULA 2016.</v>
      </c>
      <c r="W45" s="40"/>
      <c r="X45" s="40"/>
      <c r="Y45" s="40"/>
      <c r="Z45" s="40"/>
      <c r="AA45" s="40"/>
      <c r="AB45" s="40"/>
      <c r="AC45" s="40"/>
    </row>
    <row r="46" spans="1:29" s="2" customFormat="1" ht="69.75" customHeight="1">
      <c r="A46" s="45" t="s">
        <v>84</v>
      </c>
      <c r="B46" s="63">
        <f>'[2]MARLENY'!$W$1339</f>
        <v>8852</v>
      </c>
      <c r="C46" s="100">
        <v>325</v>
      </c>
      <c r="D46" s="72" t="s">
        <v>52</v>
      </c>
      <c r="E46" s="73" t="str">
        <f>MID(A46,1,2)</f>
        <v>01</v>
      </c>
      <c r="F46" s="73" t="str">
        <f>MID(A46,4,2)</f>
        <v>00</v>
      </c>
      <c r="G46" s="73" t="str">
        <f>MID(A46,7,3)</f>
        <v>000</v>
      </c>
      <c r="H46" s="73" t="str">
        <f>MID(A46,11,3)</f>
        <v>007</v>
      </c>
      <c r="I46" s="73" t="str">
        <f>MID(A46,15,3)</f>
        <v>000</v>
      </c>
      <c r="J46" s="73">
        <v>2010</v>
      </c>
      <c r="K46" s="73" t="str">
        <f>MID(A46,19,3)</f>
        <v>299</v>
      </c>
      <c r="L46" s="73" t="str">
        <f>MID(A46,23,13)</f>
        <v>22-0101-0001</v>
      </c>
      <c r="M46" s="74" t="str">
        <f>MID(B46,1,2)</f>
        <v>88</v>
      </c>
      <c r="N46" s="74" t="str">
        <f>MID(B46,3,1)</f>
        <v>5</v>
      </c>
      <c r="O46" s="74" t="str">
        <f>MID(B46,4,1)</f>
        <v>2</v>
      </c>
      <c r="P46" s="8" t="s">
        <v>169</v>
      </c>
      <c r="Q46" s="47">
        <v>215</v>
      </c>
      <c r="R46" s="47" t="s">
        <v>170</v>
      </c>
      <c r="S46" s="48"/>
      <c r="T46" s="48"/>
      <c r="U46" s="65"/>
      <c r="V46" s="68"/>
      <c r="W46" s="40"/>
      <c r="X46" s="40"/>
      <c r="Y46" s="40"/>
      <c r="Z46" s="40"/>
      <c r="AA46" s="40"/>
      <c r="AB46" s="40"/>
      <c r="AC46" s="40"/>
    </row>
    <row r="47" spans="1:29" s="2" customFormat="1" ht="69.75" customHeight="1">
      <c r="A47" s="45" t="s">
        <v>82</v>
      </c>
      <c r="B47" s="63">
        <f>'[2]MARLENY'!$W$1342</f>
        <v>8852</v>
      </c>
      <c r="C47" s="100">
        <v>329</v>
      </c>
      <c r="D47" s="72" t="s">
        <v>52</v>
      </c>
      <c r="E47" s="73" t="str">
        <f>MID(A47,1,2)</f>
        <v>14</v>
      </c>
      <c r="F47" s="73" t="str">
        <f>MID(A47,4,2)</f>
        <v>00</v>
      </c>
      <c r="G47" s="73" t="str">
        <f>MID(A47,7,3)</f>
        <v>001</v>
      </c>
      <c r="H47" s="73" t="str">
        <f>MID(A47,11,3)</f>
        <v>001</v>
      </c>
      <c r="I47" s="73" t="str">
        <f>MID(A47,15,3)</f>
        <v>000</v>
      </c>
      <c r="J47" s="73">
        <v>2010</v>
      </c>
      <c r="K47" s="73" t="str">
        <f>MID(A47,19,3)</f>
        <v>294</v>
      </c>
      <c r="L47" s="73" t="str">
        <f>MID(A47,23,13)</f>
        <v>22-0101-0001</v>
      </c>
      <c r="M47" s="74" t="str">
        <f>MID(B47,1,2)</f>
        <v>88</v>
      </c>
      <c r="N47" s="74" t="str">
        <f>MID(B47,3,1)</f>
        <v>5</v>
      </c>
      <c r="O47" s="74" t="str">
        <f>MID(B47,4,1)</f>
        <v>2</v>
      </c>
      <c r="P47" s="8" t="s">
        <v>171</v>
      </c>
      <c r="Q47" s="47" t="s">
        <v>172</v>
      </c>
      <c r="R47" s="47" t="s">
        <v>173</v>
      </c>
      <c r="S47" s="48" t="str">
        <f>'[3]Sheet1'!$AU$3022</f>
        <v>BRINDAR A TRAVES DE SUBSIDIOS EL APOYO PROYECCION Y  DESARROLLO LOCAL</v>
      </c>
      <c r="T47" s="48" t="str">
        <f>'[3]Sheet1'!$AU$3022</f>
        <v>BRINDAR A TRAVES DE SUBSIDIOS EL APOYO PROYECCION Y  DESARROLLO LOCAL</v>
      </c>
      <c r="U47" s="64" t="s">
        <v>95</v>
      </c>
      <c r="V47" s="69" t="str">
        <f>'[3]Sheet1'!$BI$3022</f>
        <v>SEGUIMIENTO DE LA PROYECCION SOCIAL PARA LA FAMILIA, MUJER, NIÑEZ, JUVENTUD Y ADULTO MAYOR DEL MUNICIPIO DE SAN JACINTO, CHIQUIMULA 2016.</v>
      </c>
      <c r="W47" s="40"/>
      <c r="X47" s="40"/>
      <c r="Y47" s="40"/>
      <c r="Z47" s="40"/>
      <c r="AA47" s="40"/>
      <c r="AB47" s="40"/>
      <c r="AC47" s="40"/>
    </row>
    <row r="48" spans="1:29" s="2" customFormat="1" ht="69.75" customHeight="1">
      <c r="A48" s="45" t="s">
        <v>83</v>
      </c>
      <c r="B48" s="63">
        <f>'[2]MARLENY'!$W$1345</f>
        <v>8852</v>
      </c>
      <c r="C48" s="100">
        <v>332</v>
      </c>
      <c r="D48" s="72" t="s">
        <v>52</v>
      </c>
      <c r="E48" s="73" t="str">
        <f>MID(A48,1,2)</f>
        <v>14</v>
      </c>
      <c r="F48" s="73" t="str">
        <f>MID(A48,4,2)</f>
        <v>00</v>
      </c>
      <c r="G48" s="73" t="str">
        <f>MID(A48,7,3)</f>
        <v>001</v>
      </c>
      <c r="H48" s="73" t="str">
        <f>MID(A48,11,3)</f>
        <v>001</v>
      </c>
      <c r="I48" s="73" t="str">
        <f>MID(A48,15,3)</f>
        <v>000</v>
      </c>
      <c r="J48" s="73">
        <v>2010</v>
      </c>
      <c r="K48" s="73" t="str">
        <f>MID(A48,19,3)</f>
        <v>291</v>
      </c>
      <c r="L48" s="73" t="str">
        <f>MID(A48,23,13)</f>
        <v>22-0101-0001</v>
      </c>
      <c r="M48" s="74" t="str">
        <f>MID(B48,1,2)</f>
        <v>88</v>
      </c>
      <c r="N48" s="74" t="str">
        <f>MID(B48,3,1)</f>
        <v>5</v>
      </c>
      <c r="O48" s="74" t="str">
        <f>MID(B48,4,1)</f>
        <v>2</v>
      </c>
      <c r="P48" s="8" t="s">
        <v>138</v>
      </c>
      <c r="Q48" s="47" t="s">
        <v>139</v>
      </c>
      <c r="R48" s="47" t="s">
        <v>174</v>
      </c>
      <c r="S48" s="48" t="str">
        <f>'[3]Sheet1'!$AU$3060</f>
        <v>BRINDAR A TRAVES DE SUBSIDIOS EL APOYO PROYECCION Y  DESARROLLO LOCAL</v>
      </c>
      <c r="T48" s="48" t="str">
        <f>$S$48</f>
        <v>BRINDAR A TRAVES DE SUBSIDIOS EL APOYO PROYECCION Y  DESARROLLO LOCAL</v>
      </c>
      <c r="U48" s="65" t="s">
        <v>95</v>
      </c>
      <c r="V48" s="69" t="str">
        <f>'[3]Sheet1'!$BI$3060</f>
        <v>SEGUIMIENTO DE LA PROYECCION SOCIAL PARA LA FAMILIA, MUJER, NIÑEZ, JUVENTUD Y ADULTO MAYOR DEL MUNICIPIO DE SAN JACINTO, CHIQUIMULA 2016.</v>
      </c>
      <c r="W48" s="40"/>
      <c r="X48" s="40"/>
      <c r="Y48" s="40"/>
      <c r="Z48" s="40"/>
      <c r="AA48" s="40"/>
      <c r="AB48" s="40"/>
      <c r="AC48" s="40"/>
    </row>
    <row r="49" spans="1:29" s="2" customFormat="1" ht="74.25" customHeight="1" thickBot="1">
      <c r="A49" s="45"/>
      <c r="B49" s="45"/>
      <c r="C49" s="60"/>
      <c r="D49" s="31"/>
      <c r="E49" s="9"/>
      <c r="F49" s="10"/>
      <c r="G49" s="10"/>
      <c r="H49" s="10"/>
      <c r="I49" s="10"/>
      <c r="J49" s="11"/>
      <c r="K49" s="58"/>
      <c r="L49" s="58"/>
      <c r="M49" s="35"/>
      <c r="N49" s="10"/>
      <c r="O49" s="36"/>
      <c r="P49" s="9"/>
      <c r="Q49" s="32"/>
      <c r="R49" s="20"/>
      <c r="S49" s="34"/>
      <c r="T49" s="33"/>
      <c r="U49" s="22"/>
      <c r="V49" s="22"/>
      <c r="W49" s="40"/>
      <c r="X49" s="40"/>
      <c r="Y49" s="40"/>
      <c r="Z49" s="40"/>
      <c r="AA49" s="40"/>
      <c r="AB49" s="40"/>
      <c r="AC49" s="40"/>
    </row>
    <row r="50" spans="21:29" s="2" customFormat="1" ht="30" customHeight="1">
      <c r="U50" s="1"/>
      <c r="V50" s="40"/>
      <c r="W50" s="40"/>
      <c r="X50" s="40"/>
      <c r="Y50" s="40"/>
      <c r="Z50" s="40"/>
      <c r="AA50" s="40"/>
      <c r="AB50" s="40"/>
      <c r="AC50" s="40"/>
    </row>
    <row r="51" spans="3:29" s="2" customFormat="1" ht="18.75" customHeight="1">
      <c r="C51" s="23" t="s">
        <v>13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40"/>
      <c r="W51" s="40"/>
      <c r="X51" s="40"/>
      <c r="Y51" s="40"/>
      <c r="Z51" s="40"/>
      <c r="AA51" s="40"/>
      <c r="AB51" s="40"/>
      <c r="AC51" s="40"/>
    </row>
    <row r="52" spans="21:29" s="2" customFormat="1" ht="12">
      <c r="U52" s="1"/>
      <c r="V52" s="40"/>
      <c r="W52" s="40"/>
      <c r="X52" s="40"/>
      <c r="Y52" s="40"/>
      <c r="Z52" s="40"/>
      <c r="AA52" s="40"/>
      <c r="AB52" s="40"/>
      <c r="AC52" s="40"/>
    </row>
    <row r="53" spans="3:22" s="2" customFormat="1" ht="50.25" customHeight="1">
      <c r="C53" s="90" t="s">
        <v>10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</row>
    <row r="54" spans="3:21" s="2" customFormat="1" ht="42" customHeight="1">
      <c r="C54" s="85" t="s">
        <v>39</v>
      </c>
      <c r="D54" s="85" t="s">
        <v>40</v>
      </c>
      <c r="E54" s="85"/>
      <c r="F54" s="85"/>
      <c r="G54" s="85" t="s">
        <v>41</v>
      </c>
      <c r="H54" s="85"/>
      <c r="I54" s="85"/>
      <c r="J54" s="85"/>
      <c r="K54" s="85"/>
      <c r="L54" s="85"/>
      <c r="M54" s="85"/>
      <c r="N54" s="85"/>
      <c r="O54" s="85"/>
      <c r="P54" s="85" t="s">
        <v>42</v>
      </c>
      <c r="Q54" s="85"/>
      <c r="R54" s="85"/>
      <c r="S54" s="85"/>
      <c r="T54" s="85"/>
      <c r="U54" s="85"/>
    </row>
    <row r="55" spans="3:21" s="2" customFormat="1" ht="53.25" customHeight="1">
      <c r="C55" s="85"/>
      <c r="D55" s="51" t="s">
        <v>6</v>
      </c>
      <c r="E55" s="51" t="s">
        <v>7</v>
      </c>
      <c r="F55" s="51" t="s">
        <v>8</v>
      </c>
      <c r="G55" s="54" t="s">
        <v>35</v>
      </c>
      <c r="H55" s="54" t="s">
        <v>36</v>
      </c>
      <c r="I55" s="54" t="s">
        <v>33</v>
      </c>
      <c r="J55" s="54" t="s">
        <v>34</v>
      </c>
      <c r="K55" s="54"/>
      <c r="L55" s="54"/>
      <c r="M55" s="98" t="s">
        <v>8</v>
      </c>
      <c r="N55" s="98"/>
      <c r="O55" s="98"/>
      <c r="P55" s="51" t="s">
        <v>16</v>
      </c>
      <c r="Q55" s="51" t="s">
        <v>17</v>
      </c>
      <c r="R55" s="51" t="s">
        <v>18</v>
      </c>
      <c r="S55" s="51" t="s">
        <v>47</v>
      </c>
      <c r="T55" s="51" t="s">
        <v>19</v>
      </c>
      <c r="U55" s="51" t="s">
        <v>8</v>
      </c>
    </row>
    <row r="56" spans="3:21" s="2" customFormat="1" ht="74.25" customHeight="1">
      <c r="C56" s="52">
        <v>2</v>
      </c>
      <c r="D56" s="15">
        <v>30</v>
      </c>
      <c r="E56" s="13">
        <v>20</v>
      </c>
      <c r="F56" s="16">
        <f>SUM(D56:E56)</f>
        <v>50</v>
      </c>
      <c r="G56" s="15">
        <v>20</v>
      </c>
      <c r="H56" s="13">
        <v>15</v>
      </c>
      <c r="I56" s="13">
        <v>10</v>
      </c>
      <c r="J56" s="13">
        <v>5</v>
      </c>
      <c r="K56" s="59"/>
      <c r="L56" s="59"/>
      <c r="M56" s="91">
        <f>SUM(G56:J56)</f>
        <v>50</v>
      </c>
      <c r="N56" s="92"/>
      <c r="O56" s="93"/>
      <c r="P56" s="17"/>
      <c r="Q56" s="13"/>
      <c r="R56" s="18"/>
      <c r="S56" s="18">
        <v>50</v>
      </c>
      <c r="T56" s="13"/>
      <c r="U56" s="16">
        <f aca="true" t="shared" si="1" ref="U56:U92">SUM(P56:T56)</f>
        <v>50</v>
      </c>
    </row>
    <row r="57" spans="3:21" s="2" customFormat="1" ht="74.25" customHeight="1">
      <c r="C57" s="12">
        <v>8</v>
      </c>
      <c r="D57" s="15">
        <v>60</v>
      </c>
      <c r="E57" s="13">
        <v>25</v>
      </c>
      <c r="F57" s="16">
        <v>85</v>
      </c>
      <c r="G57" s="15">
        <v>25</v>
      </c>
      <c r="H57" s="13">
        <v>20</v>
      </c>
      <c r="I57" s="13">
        <v>10</v>
      </c>
      <c r="J57" s="13">
        <v>25</v>
      </c>
      <c r="K57" s="59"/>
      <c r="L57" s="59"/>
      <c r="M57" s="81">
        <v>85</v>
      </c>
      <c r="N57" s="82"/>
      <c r="O57" s="84"/>
      <c r="P57" s="17"/>
      <c r="Q57" s="13"/>
      <c r="R57" s="18"/>
      <c r="S57" s="18">
        <v>85</v>
      </c>
      <c r="T57" s="13"/>
      <c r="U57" s="16">
        <f t="shared" si="1"/>
        <v>85</v>
      </c>
    </row>
    <row r="58" spans="3:21" s="2" customFormat="1" ht="74.25" customHeight="1">
      <c r="C58" s="12">
        <v>12</v>
      </c>
      <c r="D58" s="15">
        <v>45</v>
      </c>
      <c r="E58" s="13">
        <v>35</v>
      </c>
      <c r="F58" s="16">
        <f aca="true" t="shared" si="2" ref="F58:F92">SUM(D58:E58)</f>
        <v>80</v>
      </c>
      <c r="G58" s="15">
        <v>30</v>
      </c>
      <c r="H58" s="13">
        <v>25</v>
      </c>
      <c r="I58" s="13">
        <v>15</v>
      </c>
      <c r="J58" s="13">
        <v>10</v>
      </c>
      <c r="K58" s="59"/>
      <c r="L58" s="59"/>
      <c r="M58" s="81">
        <v>80</v>
      </c>
      <c r="N58" s="82"/>
      <c r="O58" s="84"/>
      <c r="P58" s="17"/>
      <c r="Q58" s="13"/>
      <c r="R58" s="18"/>
      <c r="S58" s="18">
        <v>80</v>
      </c>
      <c r="T58" s="13"/>
      <c r="U58" s="16">
        <f t="shared" si="1"/>
        <v>80</v>
      </c>
    </row>
    <row r="59" spans="3:21" s="2" customFormat="1" ht="74.25" customHeight="1">
      <c r="C59" s="12">
        <v>13</v>
      </c>
      <c r="D59" s="15">
        <v>65</v>
      </c>
      <c r="E59" s="13">
        <v>75</v>
      </c>
      <c r="F59" s="16">
        <v>140</v>
      </c>
      <c r="G59" s="15">
        <v>65</v>
      </c>
      <c r="H59" s="13">
        <v>55</v>
      </c>
      <c r="I59" s="13">
        <v>15</v>
      </c>
      <c r="J59" s="13">
        <v>5</v>
      </c>
      <c r="K59" s="59"/>
      <c r="L59" s="59"/>
      <c r="M59" s="81">
        <v>140</v>
      </c>
      <c r="N59" s="82"/>
      <c r="O59" s="84"/>
      <c r="P59" s="17"/>
      <c r="Q59" s="13"/>
      <c r="R59" s="18"/>
      <c r="S59" s="18">
        <v>140</v>
      </c>
      <c r="T59" s="13"/>
      <c r="U59" s="16">
        <f t="shared" si="1"/>
        <v>140</v>
      </c>
    </row>
    <row r="60" spans="3:21" s="2" customFormat="1" ht="74.25" customHeight="1">
      <c r="C60" s="12">
        <v>27</v>
      </c>
      <c r="D60" s="15">
        <v>150</v>
      </c>
      <c r="E60" s="13">
        <v>75</v>
      </c>
      <c r="F60" s="16">
        <v>225</v>
      </c>
      <c r="G60" s="15">
        <v>95</v>
      </c>
      <c r="H60" s="13">
        <v>60</v>
      </c>
      <c r="I60" s="13">
        <v>50</v>
      </c>
      <c r="J60" s="13">
        <v>20</v>
      </c>
      <c r="K60" s="59"/>
      <c r="L60" s="59"/>
      <c r="M60" s="81">
        <v>225</v>
      </c>
      <c r="N60" s="82"/>
      <c r="O60" s="84"/>
      <c r="P60" s="17"/>
      <c r="Q60" s="13"/>
      <c r="R60" s="18"/>
      <c r="S60" s="18">
        <v>225</v>
      </c>
      <c r="T60" s="13"/>
      <c r="U60" s="16">
        <f t="shared" si="1"/>
        <v>225</v>
      </c>
    </row>
    <row r="61" spans="3:21" s="2" customFormat="1" ht="74.25" customHeight="1">
      <c r="C61" s="12">
        <v>39</v>
      </c>
      <c r="D61" s="15">
        <v>300</v>
      </c>
      <c r="E61" s="13">
        <v>250</v>
      </c>
      <c r="F61" s="16">
        <v>550</v>
      </c>
      <c r="G61" s="15">
        <v>200</v>
      </c>
      <c r="H61" s="13">
        <v>175</v>
      </c>
      <c r="I61" s="13">
        <v>95</v>
      </c>
      <c r="J61" s="13">
        <v>80</v>
      </c>
      <c r="K61" s="59"/>
      <c r="L61" s="59"/>
      <c r="M61" s="81">
        <v>550</v>
      </c>
      <c r="N61" s="82"/>
      <c r="O61" s="84"/>
      <c r="P61" s="17"/>
      <c r="Q61" s="13"/>
      <c r="R61" s="18"/>
      <c r="S61" s="18">
        <v>550</v>
      </c>
      <c r="T61" s="13"/>
      <c r="U61" s="16">
        <f t="shared" si="1"/>
        <v>550</v>
      </c>
    </row>
    <row r="62" spans="3:21" s="2" customFormat="1" ht="74.25" customHeight="1">
      <c r="C62" s="12">
        <v>42</v>
      </c>
      <c r="D62" s="15">
        <v>85</v>
      </c>
      <c r="E62" s="13">
        <v>65</v>
      </c>
      <c r="F62" s="16">
        <v>150</v>
      </c>
      <c r="G62" s="15">
        <v>75</v>
      </c>
      <c r="H62" s="13">
        <v>45</v>
      </c>
      <c r="I62" s="13">
        <v>20</v>
      </c>
      <c r="J62" s="13">
        <v>10</v>
      </c>
      <c r="K62" s="59"/>
      <c r="L62" s="59"/>
      <c r="M62" s="81">
        <v>150</v>
      </c>
      <c r="N62" s="82"/>
      <c r="O62" s="84"/>
      <c r="P62" s="17"/>
      <c r="Q62" s="13"/>
      <c r="R62" s="18"/>
      <c r="S62" s="18">
        <v>150</v>
      </c>
      <c r="T62" s="13"/>
      <c r="U62" s="16">
        <f t="shared" si="1"/>
        <v>150</v>
      </c>
    </row>
    <row r="63" spans="3:21" s="2" customFormat="1" ht="74.25" customHeight="1">
      <c r="C63" s="12">
        <v>76</v>
      </c>
      <c r="D63" s="15">
        <v>400</v>
      </c>
      <c r="E63" s="13">
        <v>350</v>
      </c>
      <c r="F63" s="16">
        <v>750</v>
      </c>
      <c r="G63" s="15">
        <v>350</v>
      </c>
      <c r="H63" s="13">
        <v>235</v>
      </c>
      <c r="I63" s="13">
        <v>95</v>
      </c>
      <c r="J63" s="13">
        <v>70</v>
      </c>
      <c r="K63" s="59"/>
      <c r="L63" s="59"/>
      <c r="M63" s="81">
        <v>750</v>
      </c>
      <c r="N63" s="82"/>
      <c r="O63" s="84"/>
      <c r="P63" s="17"/>
      <c r="Q63" s="13"/>
      <c r="R63" s="18"/>
      <c r="S63" s="18">
        <v>150</v>
      </c>
      <c r="T63" s="13"/>
      <c r="U63" s="16">
        <f t="shared" si="1"/>
        <v>150</v>
      </c>
    </row>
    <row r="64" spans="3:21" s="2" customFormat="1" ht="68.25" customHeight="1">
      <c r="C64" s="46">
        <v>81</v>
      </c>
      <c r="D64" s="14">
        <v>250</v>
      </c>
      <c r="E64" s="14">
        <v>150</v>
      </c>
      <c r="F64" s="19">
        <v>400</v>
      </c>
      <c r="G64" s="14">
        <v>195</v>
      </c>
      <c r="H64" s="14">
        <v>145</v>
      </c>
      <c r="I64" s="14">
        <v>45</v>
      </c>
      <c r="J64" s="14">
        <v>15</v>
      </c>
      <c r="K64" s="14"/>
      <c r="L64" s="14"/>
      <c r="M64" s="83">
        <v>400</v>
      </c>
      <c r="N64" s="83"/>
      <c r="O64" s="83"/>
      <c r="P64" s="14"/>
      <c r="Q64" s="14"/>
      <c r="R64" s="19"/>
      <c r="S64" s="19">
        <v>400</v>
      </c>
      <c r="T64" s="14"/>
      <c r="U64" s="19">
        <f t="shared" si="1"/>
        <v>400</v>
      </c>
    </row>
    <row r="65" spans="3:21" s="2" customFormat="1" ht="75.75" customHeight="1">
      <c r="C65" s="46">
        <v>99</v>
      </c>
      <c r="D65" s="14">
        <v>300</v>
      </c>
      <c r="E65" s="14">
        <v>150</v>
      </c>
      <c r="F65" s="19">
        <v>450</v>
      </c>
      <c r="G65" s="14">
        <v>185</v>
      </c>
      <c r="H65" s="14">
        <v>165</v>
      </c>
      <c r="I65" s="14">
        <v>85</v>
      </c>
      <c r="J65" s="14">
        <v>15</v>
      </c>
      <c r="K65" s="14"/>
      <c r="L65" s="14"/>
      <c r="M65" s="83">
        <v>450</v>
      </c>
      <c r="N65" s="83"/>
      <c r="O65" s="83"/>
      <c r="P65" s="14"/>
      <c r="Q65" s="14"/>
      <c r="R65" s="19"/>
      <c r="S65" s="19">
        <v>400</v>
      </c>
      <c r="T65" s="14"/>
      <c r="U65" s="19">
        <f t="shared" si="1"/>
        <v>400</v>
      </c>
    </row>
    <row r="66" spans="3:21" s="2" customFormat="1" ht="75.75" customHeight="1">
      <c r="C66" s="46">
        <v>105</v>
      </c>
      <c r="D66" s="14">
        <v>100</v>
      </c>
      <c r="E66" s="14">
        <v>95</v>
      </c>
      <c r="F66" s="45">
        <f t="shared" si="2"/>
        <v>195</v>
      </c>
      <c r="G66" s="14">
        <v>85</v>
      </c>
      <c r="H66" s="14">
        <v>47</v>
      </c>
      <c r="I66" s="14">
        <v>38</v>
      </c>
      <c r="J66" s="14">
        <v>25</v>
      </c>
      <c r="K66" s="14"/>
      <c r="L66" s="14"/>
      <c r="M66" s="83">
        <f aca="true" t="shared" si="3" ref="M66:M72">SUM(G66:J66)</f>
        <v>195</v>
      </c>
      <c r="N66" s="83"/>
      <c r="O66" s="83"/>
      <c r="P66" s="14"/>
      <c r="Q66" s="14"/>
      <c r="R66" s="19"/>
      <c r="S66" s="19">
        <v>195</v>
      </c>
      <c r="T66" s="14"/>
      <c r="U66" s="19">
        <f t="shared" si="1"/>
        <v>195</v>
      </c>
    </row>
    <row r="67" spans="3:21" s="2" customFormat="1" ht="75.75" customHeight="1">
      <c r="C67" s="46">
        <v>110</v>
      </c>
      <c r="D67" s="14">
        <v>67</v>
      </c>
      <c r="E67" s="14">
        <v>50</v>
      </c>
      <c r="F67" s="19">
        <f t="shared" si="2"/>
        <v>117</v>
      </c>
      <c r="G67" s="14">
        <v>50</v>
      </c>
      <c r="H67" s="14">
        <v>35</v>
      </c>
      <c r="I67" s="14">
        <v>19</v>
      </c>
      <c r="J67" s="14">
        <v>13</v>
      </c>
      <c r="K67" s="14"/>
      <c r="L67" s="14"/>
      <c r="M67" s="83">
        <f t="shared" si="3"/>
        <v>117</v>
      </c>
      <c r="N67" s="83"/>
      <c r="O67" s="83"/>
      <c r="P67" s="19"/>
      <c r="Q67" s="14"/>
      <c r="R67" s="19"/>
      <c r="S67" s="19">
        <v>117</v>
      </c>
      <c r="T67" s="14"/>
      <c r="U67" s="19">
        <f t="shared" si="1"/>
        <v>117</v>
      </c>
    </row>
    <row r="68" spans="3:21" s="2" customFormat="1" ht="75.75" customHeight="1">
      <c r="C68" s="46">
        <v>119</v>
      </c>
      <c r="D68" s="14">
        <v>200</v>
      </c>
      <c r="E68" s="14">
        <v>175</v>
      </c>
      <c r="F68" s="19">
        <f t="shared" si="2"/>
        <v>375</v>
      </c>
      <c r="G68" s="14">
        <v>150</v>
      </c>
      <c r="H68" s="14">
        <v>98</v>
      </c>
      <c r="I68" s="14">
        <v>70</v>
      </c>
      <c r="J68" s="14">
        <v>57</v>
      </c>
      <c r="K68" s="14"/>
      <c r="L68" s="14"/>
      <c r="M68" s="83">
        <f t="shared" si="3"/>
        <v>375</v>
      </c>
      <c r="N68" s="83"/>
      <c r="O68" s="83"/>
      <c r="P68" s="14"/>
      <c r="Q68" s="14"/>
      <c r="R68" s="19"/>
      <c r="S68" s="19">
        <v>375</v>
      </c>
      <c r="T68" s="14"/>
      <c r="U68" s="19">
        <f t="shared" si="1"/>
        <v>375</v>
      </c>
    </row>
    <row r="69" spans="3:21" s="2" customFormat="1" ht="75.75" customHeight="1">
      <c r="C69" s="46">
        <v>126</v>
      </c>
      <c r="D69" s="14">
        <v>300</v>
      </c>
      <c r="E69" s="14">
        <v>250</v>
      </c>
      <c r="F69" s="19">
        <f t="shared" si="2"/>
        <v>550</v>
      </c>
      <c r="G69" s="14">
        <v>325</v>
      </c>
      <c r="H69" s="14">
        <v>175</v>
      </c>
      <c r="I69" s="14">
        <v>35</v>
      </c>
      <c r="J69" s="14">
        <v>15</v>
      </c>
      <c r="K69" s="14"/>
      <c r="L69" s="14"/>
      <c r="M69" s="83">
        <f t="shared" si="3"/>
        <v>550</v>
      </c>
      <c r="N69" s="83"/>
      <c r="O69" s="83"/>
      <c r="P69" s="14"/>
      <c r="Q69" s="14"/>
      <c r="R69" s="19"/>
      <c r="S69" s="19">
        <v>550</v>
      </c>
      <c r="T69" s="14"/>
      <c r="U69" s="19">
        <f t="shared" si="1"/>
        <v>550</v>
      </c>
    </row>
    <row r="70" spans="3:21" s="2" customFormat="1" ht="75.75" customHeight="1">
      <c r="C70" s="46">
        <v>128</v>
      </c>
      <c r="D70" s="14">
        <v>1500</v>
      </c>
      <c r="E70" s="14">
        <v>1300</v>
      </c>
      <c r="F70" s="19">
        <f t="shared" si="2"/>
        <v>2800</v>
      </c>
      <c r="G70" s="14">
        <v>1100</v>
      </c>
      <c r="H70" s="14">
        <v>810</v>
      </c>
      <c r="I70" s="14">
        <v>540</v>
      </c>
      <c r="J70" s="14">
        <v>350</v>
      </c>
      <c r="K70" s="14"/>
      <c r="L70" s="14"/>
      <c r="M70" s="83">
        <f t="shared" si="3"/>
        <v>2800</v>
      </c>
      <c r="N70" s="83"/>
      <c r="O70" s="83"/>
      <c r="P70" s="14"/>
      <c r="Q70" s="14"/>
      <c r="R70" s="19"/>
      <c r="S70" s="19">
        <v>2800</v>
      </c>
      <c r="T70" s="14"/>
      <c r="U70" s="19">
        <f t="shared" si="1"/>
        <v>2800</v>
      </c>
    </row>
    <row r="71" spans="3:21" s="2" customFormat="1" ht="75.75" customHeight="1">
      <c r="C71" s="46">
        <v>135</v>
      </c>
      <c r="D71" s="14">
        <v>450</v>
      </c>
      <c r="E71" s="14">
        <v>165</v>
      </c>
      <c r="F71" s="19">
        <f t="shared" si="2"/>
        <v>615</v>
      </c>
      <c r="G71" s="14">
        <v>315</v>
      </c>
      <c r="H71" s="14">
        <v>150</v>
      </c>
      <c r="I71" s="14">
        <v>100</v>
      </c>
      <c r="J71" s="14">
        <v>50</v>
      </c>
      <c r="K71" s="14"/>
      <c r="L71" s="14"/>
      <c r="M71" s="83">
        <f t="shared" si="3"/>
        <v>615</v>
      </c>
      <c r="N71" s="83"/>
      <c r="O71" s="83"/>
      <c r="P71" s="14"/>
      <c r="Q71" s="14"/>
      <c r="R71" s="19"/>
      <c r="S71" s="19">
        <v>615</v>
      </c>
      <c r="T71" s="14"/>
      <c r="U71" s="19">
        <f t="shared" si="1"/>
        <v>615</v>
      </c>
    </row>
    <row r="72" spans="3:21" s="2" customFormat="1" ht="75.75" customHeight="1">
      <c r="C72" s="46">
        <v>136</v>
      </c>
      <c r="D72" s="14">
        <v>165</v>
      </c>
      <c r="E72" s="14">
        <v>100</v>
      </c>
      <c r="F72" s="19">
        <f t="shared" si="2"/>
        <v>265</v>
      </c>
      <c r="G72" s="14">
        <v>100</v>
      </c>
      <c r="H72" s="14">
        <v>85</v>
      </c>
      <c r="I72" s="14">
        <v>55</v>
      </c>
      <c r="J72" s="14">
        <v>25</v>
      </c>
      <c r="K72" s="14"/>
      <c r="L72" s="14"/>
      <c r="M72" s="83">
        <f t="shared" si="3"/>
        <v>265</v>
      </c>
      <c r="N72" s="83"/>
      <c r="O72" s="83"/>
      <c r="P72" s="14"/>
      <c r="Q72" s="14"/>
      <c r="R72" s="19"/>
      <c r="S72" s="19">
        <v>265</v>
      </c>
      <c r="T72" s="14"/>
      <c r="U72" s="19">
        <f t="shared" si="1"/>
        <v>265</v>
      </c>
    </row>
    <row r="73" spans="3:21" s="2" customFormat="1" ht="75.75" customHeight="1">
      <c r="C73" s="46">
        <v>141</v>
      </c>
      <c r="D73" s="14">
        <v>50</v>
      </c>
      <c r="E73" s="14">
        <v>65</v>
      </c>
      <c r="F73" s="19">
        <f t="shared" si="2"/>
        <v>115</v>
      </c>
      <c r="G73" s="14">
        <v>40</v>
      </c>
      <c r="H73" s="14">
        <v>60</v>
      </c>
      <c r="I73" s="14">
        <v>10</v>
      </c>
      <c r="J73" s="14">
        <v>5</v>
      </c>
      <c r="K73" s="14"/>
      <c r="L73" s="14"/>
      <c r="M73" s="99">
        <f aca="true" t="shared" si="4" ref="M73:M92">SUM(G73:J73)</f>
        <v>115</v>
      </c>
      <c r="N73" s="99"/>
      <c r="O73" s="99"/>
      <c r="P73" s="14"/>
      <c r="Q73" s="14"/>
      <c r="R73" s="19"/>
      <c r="S73" s="19">
        <v>115</v>
      </c>
      <c r="T73" s="14"/>
      <c r="U73" s="19">
        <f t="shared" si="1"/>
        <v>115</v>
      </c>
    </row>
    <row r="74" spans="3:21" s="2" customFormat="1" ht="75.75" customHeight="1">
      <c r="C74" s="46">
        <v>152</v>
      </c>
      <c r="D74" s="14">
        <v>30</v>
      </c>
      <c r="E74" s="14">
        <v>60</v>
      </c>
      <c r="F74" s="19">
        <f t="shared" si="2"/>
        <v>90</v>
      </c>
      <c r="G74" s="14">
        <v>25</v>
      </c>
      <c r="H74" s="14">
        <v>40</v>
      </c>
      <c r="I74" s="14">
        <v>20</v>
      </c>
      <c r="J74" s="14">
        <v>5</v>
      </c>
      <c r="K74" s="14"/>
      <c r="L74" s="14"/>
      <c r="M74" s="83">
        <f t="shared" si="4"/>
        <v>90</v>
      </c>
      <c r="N74" s="83"/>
      <c r="O74" s="83"/>
      <c r="P74" s="14"/>
      <c r="Q74" s="14"/>
      <c r="R74" s="19"/>
      <c r="S74" s="19">
        <v>90</v>
      </c>
      <c r="T74" s="14"/>
      <c r="U74" s="19">
        <f t="shared" si="1"/>
        <v>90</v>
      </c>
    </row>
    <row r="75" spans="3:21" s="2" customFormat="1" ht="76.5" customHeight="1">
      <c r="C75" s="46">
        <v>164</v>
      </c>
      <c r="D75" s="14">
        <v>200</v>
      </c>
      <c r="E75" s="14">
        <v>150</v>
      </c>
      <c r="F75" s="19">
        <f t="shared" si="2"/>
        <v>350</v>
      </c>
      <c r="G75" s="14">
        <v>80</v>
      </c>
      <c r="H75" s="14">
        <v>150</v>
      </c>
      <c r="I75" s="14">
        <v>90</v>
      </c>
      <c r="J75" s="14">
        <v>30</v>
      </c>
      <c r="K75" s="14"/>
      <c r="L75" s="14"/>
      <c r="M75" s="83">
        <f t="shared" si="4"/>
        <v>350</v>
      </c>
      <c r="N75" s="83"/>
      <c r="O75" s="83"/>
      <c r="P75" s="14"/>
      <c r="Q75" s="14"/>
      <c r="R75" s="19"/>
      <c r="S75" s="19">
        <v>350</v>
      </c>
      <c r="T75" s="14"/>
      <c r="U75" s="19">
        <f t="shared" si="1"/>
        <v>350</v>
      </c>
    </row>
    <row r="76" spans="3:21" s="2" customFormat="1" ht="76.5" customHeight="1">
      <c r="C76" s="46">
        <v>183</v>
      </c>
      <c r="D76" s="14">
        <v>500</v>
      </c>
      <c r="E76" s="14">
        <v>500</v>
      </c>
      <c r="F76" s="19">
        <f t="shared" si="2"/>
        <v>1000</v>
      </c>
      <c r="G76" s="14">
        <v>200</v>
      </c>
      <c r="H76" s="14">
        <v>500</v>
      </c>
      <c r="I76" s="14">
        <v>200</v>
      </c>
      <c r="J76" s="14">
        <v>100</v>
      </c>
      <c r="K76" s="14"/>
      <c r="L76" s="14"/>
      <c r="M76" s="83">
        <f t="shared" si="4"/>
        <v>1000</v>
      </c>
      <c r="N76" s="83"/>
      <c r="O76" s="83"/>
      <c r="P76" s="14"/>
      <c r="Q76" s="14"/>
      <c r="R76" s="19"/>
      <c r="S76" s="19">
        <v>1000</v>
      </c>
      <c r="T76" s="14"/>
      <c r="U76" s="19">
        <f t="shared" si="1"/>
        <v>1000</v>
      </c>
    </row>
    <row r="77" spans="3:21" s="2" customFormat="1" ht="76.5" customHeight="1">
      <c r="C77" s="46">
        <v>185</v>
      </c>
      <c r="D77" s="14">
        <v>200</v>
      </c>
      <c r="E77" s="14">
        <v>150</v>
      </c>
      <c r="F77" s="19">
        <f t="shared" si="2"/>
        <v>350</v>
      </c>
      <c r="G77" s="14">
        <v>50</v>
      </c>
      <c r="H77" s="14">
        <v>150</v>
      </c>
      <c r="I77" s="14">
        <v>100</v>
      </c>
      <c r="J77" s="14">
        <v>50</v>
      </c>
      <c r="K77" s="14"/>
      <c r="L77" s="14"/>
      <c r="M77" s="99">
        <f t="shared" si="4"/>
        <v>350</v>
      </c>
      <c r="N77" s="99"/>
      <c r="O77" s="99"/>
      <c r="P77" s="14"/>
      <c r="Q77" s="14"/>
      <c r="R77" s="19"/>
      <c r="S77" s="19">
        <v>350</v>
      </c>
      <c r="T77" s="14"/>
      <c r="U77" s="19">
        <f t="shared" si="1"/>
        <v>350</v>
      </c>
    </row>
    <row r="78" spans="3:21" s="2" customFormat="1" ht="76.5" customHeight="1">
      <c r="C78" s="46">
        <v>213</v>
      </c>
      <c r="D78" s="14">
        <v>100</v>
      </c>
      <c r="E78" s="14">
        <v>150</v>
      </c>
      <c r="F78" s="19">
        <f t="shared" si="2"/>
        <v>250</v>
      </c>
      <c r="G78" s="14">
        <v>50</v>
      </c>
      <c r="H78" s="14">
        <v>150</v>
      </c>
      <c r="I78" s="14">
        <v>25</v>
      </c>
      <c r="J78" s="14">
        <v>25</v>
      </c>
      <c r="K78" s="14"/>
      <c r="L78" s="14"/>
      <c r="M78" s="83">
        <f t="shared" si="4"/>
        <v>250</v>
      </c>
      <c r="N78" s="83"/>
      <c r="O78" s="83"/>
      <c r="P78" s="14"/>
      <c r="Q78" s="14"/>
      <c r="R78" s="19"/>
      <c r="S78" s="19">
        <v>250</v>
      </c>
      <c r="T78" s="14"/>
      <c r="U78" s="19">
        <f t="shared" si="1"/>
        <v>250</v>
      </c>
    </row>
    <row r="79" spans="3:21" s="2" customFormat="1" ht="76.5" customHeight="1">
      <c r="C79" s="46">
        <v>217</v>
      </c>
      <c r="D79" s="14">
        <v>200</v>
      </c>
      <c r="E79" s="14">
        <v>200</v>
      </c>
      <c r="F79" s="19">
        <f t="shared" si="2"/>
        <v>400</v>
      </c>
      <c r="G79" s="14">
        <v>100</v>
      </c>
      <c r="H79" s="14">
        <v>150</v>
      </c>
      <c r="I79" s="14">
        <v>125</v>
      </c>
      <c r="J79" s="14">
        <v>25</v>
      </c>
      <c r="K79" s="14"/>
      <c r="L79" s="14"/>
      <c r="M79" s="83">
        <f t="shared" si="4"/>
        <v>400</v>
      </c>
      <c r="N79" s="83"/>
      <c r="O79" s="83"/>
      <c r="P79" s="14"/>
      <c r="Q79" s="14"/>
      <c r="R79" s="19"/>
      <c r="S79" s="19">
        <v>100</v>
      </c>
      <c r="T79" s="14"/>
      <c r="U79" s="19">
        <f t="shared" si="1"/>
        <v>100</v>
      </c>
    </row>
    <row r="80" spans="3:21" s="2" customFormat="1" ht="76.5" customHeight="1">
      <c r="C80" s="46">
        <v>251</v>
      </c>
      <c r="D80" s="14">
        <v>500</v>
      </c>
      <c r="E80" s="14">
        <v>200</v>
      </c>
      <c r="F80" s="19">
        <f t="shared" si="2"/>
        <v>700</v>
      </c>
      <c r="G80" s="14">
        <v>200</v>
      </c>
      <c r="H80" s="14">
        <v>300</v>
      </c>
      <c r="I80" s="14">
        <v>150</v>
      </c>
      <c r="J80" s="14">
        <v>50</v>
      </c>
      <c r="K80" s="14"/>
      <c r="L80" s="14"/>
      <c r="M80" s="83">
        <f t="shared" si="4"/>
        <v>700</v>
      </c>
      <c r="N80" s="83"/>
      <c r="O80" s="83"/>
      <c r="P80" s="14"/>
      <c r="Q80" s="14"/>
      <c r="R80" s="19"/>
      <c r="S80" s="19">
        <v>700</v>
      </c>
      <c r="T80" s="14"/>
      <c r="U80" s="19">
        <f t="shared" si="1"/>
        <v>700</v>
      </c>
    </row>
    <row r="81" spans="3:21" s="2" customFormat="1" ht="76.5" customHeight="1">
      <c r="C81" s="46">
        <v>255</v>
      </c>
      <c r="D81" s="14">
        <v>500</v>
      </c>
      <c r="E81" s="14">
        <v>300</v>
      </c>
      <c r="F81" s="19">
        <f t="shared" si="2"/>
        <v>800</v>
      </c>
      <c r="G81" s="14">
        <v>100</v>
      </c>
      <c r="H81" s="14">
        <v>400</v>
      </c>
      <c r="I81" s="14">
        <v>250</v>
      </c>
      <c r="J81" s="14">
        <v>50</v>
      </c>
      <c r="K81" s="14"/>
      <c r="L81" s="14"/>
      <c r="M81" s="83">
        <f t="shared" si="4"/>
        <v>800</v>
      </c>
      <c r="N81" s="83"/>
      <c r="O81" s="83"/>
      <c r="P81" s="14"/>
      <c r="Q81" s="14"/>
      <c r="R81" s="19"/>
      <c r="S81" s="19">
        <v>800</v>
      </c>
      <c r="T81" s="14"/>
      <c r="U81" s="19">
        <f t="shared" si="1"/>
        <v>800</v>
      </c>
    </row>
    <row r="82" spans="3:21" s="2" customFormat="1" ht="76.5" customHeight="1">
      <c r="C82" s="46">
        <v>262</v>
      </c>
      <c r="D82" s="14">
        <v>800</v>
      </c>
      <c r="E82" s="14">
        <v>500</v>
      </c>
      <c r="F82" s="19">
        <f t="shared" si="2"/>
        <v>1300</v>
      </c>
      <c r="G82" s="14">
        <v>200</v>
      </c>
      <c r="H82" s="14">
        <v>600</v>
      </c>
      <c r="I82" s="14">
        <v>300</v>
      </c>
      <c r="J82" s="14">
        <v>200</v>
      </c>
      <c r="K82" s="14"/>
      <c r="L82" s="14"/>
      <c r="M82" s="83">
        <f t="shared" si="4"/>
        <v>1300</v>
      </c>
      <c r="N82" s="83"/>
      <c r="O82" s="83"/>
      <c r="P82" s="14"/>
      <c r="Q82" s="14"/>
      <c r="R82" s="19"/>
      <c r="S82" s="19">
        <v>1300</v>
      </c>
      <c r="T82" s="14"/>
      <c r="U82" s="19">
        <f t="shared" si="1"/>
        <v>1300</v>
      </c>
    </row>
    <row r="83" spans="3:21" s="2" customFormat="1" ht="76.5" customHeight="1">
      <c r="C83" s="46">
        <v>283</v>
      </c>
      <c r="D83" s="14">
        <v>75</v>
      </c>
      <c r="E83" s="14">
        <v>100</v>
      </c>
      <c r="F83" s="19">
        <f t="shared" si="2"/>
        <v>175</v>
      </c>
      <c r="G83" s="14">
        <v>50</v>
      </c>
      <c r="H83" s="14">
        <v>75</v>
      </c>
      <c r="I83" s="14">
        <v>25</v>
      </c>
      <c r="J83" s="14">
        <v>25</v>
      </c>
      <c r="K83" s="14"/>
      <c r="L83" s="14"/>
      <c r="M83" s="83">
        <f t="shared" si="4"/>
        <v>175</v>
      </c>
      <c r="N83" s="83"/>
      <c r="O83" s="83"/>
      <c r="P83" s="14"/>
      <c r="Q83" s="14"/>
      <c r="R83" s="19"/>
      <c r="S83" s="19">
        <v>175</v>
      </c>
      <c r="T83" s="14"/>
      <c r="U83" s="19">
        <f t="shared" si="1"/>
        <v>175</v>
      </c>
    </row>
    <row r="84" spans="3:21" s="2" customFormat="1" ht="76.5" customHeight="1">
      <c r="C84" s="46">
        <v>264</v>
      </c>
      <c r="D84" s="14">
        <v>50</v>
      </c>
      <c r="E84" s="14">
        <v>40</v>
      </c>
      <c r="F84" s="19">
        <f t="shared" si="2"/>
        <v>90</v>
      </c>
      <c r="G84" s="14">
        <v>10</v>
      </c>
      <c r="H84" s="14">
        <v>30</v>
      </c>
      <c r="I84" s="14">
        <v>30</v>
      </c>
      <c r="J84" s="14">
        <v>20</v>
      </c>
      <c r="K84" s="14"/>
      <c r="L84" s="14"/>
      <c r="M84" s="83">
        <f t="shared" si="4"/>
        <v>90</v>
      </c>
      <c r="N84" s="83"/>
      <c r="O84" s="83"/>
      <c r="P84" s="14"/>
      <c r="Q84" s="14"/>
      <c r="R84" s="19"/>
      <c r="S84" s="19">
        <v>90</v>
      </c>
      <c r="T84" s="14"/>
      <c r="U84" s="19">
        <f t="shared" si="1"/>
        <v>90</v>
      </c>
    </row>
    <row r="85" spans="3:21" s="2" customFormat="1" ht="96.75" customHeight="1">
      <c r="C85" s="46">
        <v>286</v>
      </c>
      <c r="D85" s="14">
        <v>50</v>
      </c>
      <c r="E85" s="14">
        <v>30</v>
      </c>
      <c r="F85" s="19">
        <f t="shared" si="2"/>
        <v>80</v>
      </c>
      <c r="G85" s="14">
        <v>10</v>
      </c>
      <c r="H85" s="14">
        <v>50</v>
      </c>
      <c r="I85" s="14">
        <v>10</v>
      </c>
      <c r="J85" s="14">
        <v>10</v>
      </c>
      <c r="K85" s="14"/>
      <c r="L85" s="14"/>
      <c r="M85" s="83">
        <f t="shared" si="4"/>
        <v>80</v>
      </c>
      <c r="N85" s="83"/>
      <c r="O85" s="83"/>
      <c r="P85" s="14"/>
      <c r="Q85" s="14"/>
      <c r="R85" s="19"/>
      <c r="S85" s="19">
        <v>80</v>
      </c>
      <c r="T85" s="14"/>
      <c r="U85" s="19">
        <f t="shared" si="1"/>
        <v>80</v>
      </c>
    </row>
    <row r="86" spans="3:21" s="2" customFormat="1" ht="96.75" customHeight="1">
      <c r="C86" s="46">
        <v>300</v>
      </c>
      <c r="D86" s="14">
        <v>1500</v>
      </c>
      <c r="E86" s="14">
        <v>1500</v>
      </c>
      <c r="F86" s="19">
        <f t="shared" si="2"/>
        <v>3000</v>
      </c>
      <c r="G86" s="14">
        <v>400</v>
      </c>
      <c r="H86" s="14">
        <v>1500</v>
      </c>
      <c r="I86" s="14">
        <v>1000</v>
      </c>
      <c r="J86" s="14">
        <v>100</v>
      </c>
      <c r="K86" s="14"/>
      <c r="L86" s="14"/>
      <c r="M86" s="83">
        <f t="shared" si="4"/>
        <v>3000</v>
      </c>
      <c r="N86" s="83"/>
      <c r="O86" s="83"/>
      <c r="P86" s="14"/>
      <c r="Q86" s="14"/>
      <c r="R86" s="19"/>
      <c r="S86" s="19">
        <v>3000</v>
      </c>
      <c r="T86" s="14"/>
      <c r="U86" s="19">
        <f t="shared" si="1"/>
        <v>3000</v>
      </c>
    </row>
    <row r="87" spans="3:21" s="2" customFormat="1" ht="96.75" customHeight="1">
      <c r="C87" s="46">
        <v>306</v>
      </c>
      <c r="D87" s="14">
        <v>300</v>
      </c>
      <c r="E87" s="14">
        <v>200</v>
      </c>
      <c r="F87" s="19">
        <f t="shared" si="2"/>
        <v>500</v>
      </c>
      <c r="G87" s="14">
        <v>50</v>
      </c>
      <c r="H87" s="14">
        <v>200</v>
      </c>
      <c r="I87" s="14">
        <v>150</v>
      </c>
      <c r="J87" s="14">
        <v>100</v>
      </c>
      <c r="K87" s="14"/>
      <c r="L87" s="14"/>
      <c r="M87" s="83">
        <f t="shared" si="4"/>
        <v>500</v>
      </c>
      <c r="N87" s="83"/>
      <c r="O87" s="83"/>
      <c r="P87" s="14"/>
      <c r="Q87" s="14"/>
      <c r="R87" s="19"/>
      <c r="S87" s="19">
        <v>500</v>
      </c>
      <c r="T87" s="14"/>
      <c r="U87" s="19">
        <f t="shared" si="1"/>
        <v>500</v>
      </c>
    </row>
    <row r="88" spans="3:21" s="2" customFormat="1" ht="96.75" customHeight="1">
      <c r="C88" s="46">
        <v>311</v>
      </c>
      <c r="D88" s="14">
        <v>20</v>
      </c>
      <c r="E88" s="14">
        <v>10</v>
      </c>
      <c r="F88" s="19">
        <f t="shared" si="2"/>
        <v>30</v>
      </c>
      <c r="G88" s="14">
        <v>5</v>
      </c>
      <c r="H88" s="14">
        <v>15</v>
      </c>
      <c r="I88" s="14">
        <v>5</v>
      </c>
      <c r="J88" s="14">
        <v>5</v>
      </c>
      <c r="K88" s="14"/>
      <c r="L88" s="14"/>
      <c r="M88" s="83">
        <f t="shared" si="4"/>
        <v>30</v>
      </c>
      <c r="N88" s="83"/>
      <c r="O88" s="83"/>
      <c r="P88" s="14"/>
      <c r="Q88" s="14"/>
      <c r="R88" s="19"/>
      <c r="S88" s="19">
        <v>30</v>
      </c>
      <c r="T88" s="14"/>
      <c r="U88" s="19">
        <f t="shared" si="1"/>
        <v>30</v>
      </c>
    </row>
    <row r="89" spans="3:21" s="2" customFormat="1" ht="96.75" customHeight="1">
      <c r="C89" s="46">
        <v>323</v>
      </c>
      <c r="D89" s="14">
        <v>600</v>
      </c>
      <c r="E89" s="14">
        <v>400</v>
      </c>
      <c r="F89" s="19">
        <f t="shared" si="2"/>
        <v>1000</v>
      </c>
      <c r="G89" s="14">
        <v>100</v>
      </c>
      <c r="H89" s="14">
        <v>400</v>
      </c>
      <c r="I89" s="14">
        <v>300</v>
      </c>
      <c r="J89" s="14">
        <v>200</v>
      </c>
      <c r="K89" s="14"/>
      <c r="L89" s="14"/>
      <c r="M89" s="83">
        <f t="shared" si="4"/>
        <v>1000</v>
      </c>
      <c r="N89" s="83"/>
      <c r="O89" s="83"/>
      <c r="P89" s="14"/>
      <c r="Q89" s="14"/>
      <c r="R89" s="19"/>
      <c r="S89" s="19">
        <v>1000</v>
      </c>
      <c r="T89" s="14"/>
      <c r="U89" s="19">
        <f t="shared" si="1"/>
        <v>1000</v>
      </c>
    </row>
    <row r="90" spans="3:21" s="2" customFormat="1" ht="96.75" customHeight="1">
      <c r="C90" s="46">
        <v>325</v>
      </c>
      <c r="D90" s="14">
        <v>300</v>
      </c>
      <c r="E90" s="14">
        <v>200</v>
      </c>
      <c r="F90" s="19">
        <f t="shared" si="2"/>
        <v>500</v>
      </c>
      <c r="G90" s="14">
        <v>50</v>
      </c>
      <c r="H90" s="14">
        <v>300</v>
      </c>
      <c r="I90" s="14">
        <v>100</v>
      </c>
      <c r="J90" s="14">
        <v>50</v>
      </c>
      <c r="K90" s="14"/>
      <c r="L90" s="14"/>
      <c r="M90" s="83">
        <f t="shared" si="4"/>
        <v>500</v>
      </c>
      <c r="N90" s="83"/>
      <c r="O90" s="83"/>
      <c r="P90" s="14"/>
      <c r="Q90" s="14"/>
      <c r="R90" s="19"/>
      <c r="S90" s="19">
        <v>500</v>
      </c>
      <c r="T90" s="14"/>
      <c r="U90" s="19">
        <f t="shared" si="1"/>
        <v>500</v>
      </c>
    </row>
    <row r="91" spans="3:21" s="2" customFormat="1" ht="96.75" customHeight="1">
      <c r="C91" s="46">
        <v>329</v>
      </c>
      <c r="D91" s="14">
        <v>10</v>
      </c>
      <c r="E91" s="14">
        <v>10</v>
      </c>
      <c r="F91" s="19">
        <f t="shared" si="2"/>
        <v>20</v>
      </c>
      <c r="G91" s="14">
        <v>5</v>
      </c>
      <c r="H91" s="14">
        <v>5</v>
      </c>
      <c r="I91" s="14">
        <v>5</v>
      </c>
      <c r="J91" s="14">
        <v>5</v>
      </c>
      <c r="K91" s="14"/>
      <c r="L91" s="14"/>
      <c r="M91" s="83">
        <f t="shared" si="4"/>
        <v>20</v>
      </c>
      <c r="N91" s="83"/>
      <c r="O91" s="83"/>
      <c r="P91" s="14"/>
      <c r="Q91" s="14"/>
      <c r="R91" s="19"/>
      <c r="S91" s="19">
        <v>20</v>
      </c>
      <c r="T91" s="14"/>
      <c r="U91" s="19">
        <f t="shared" si="1"/>
        <v>20</v>
      </c>
    </row>
    <row r="92" spans="3:21" s="2" customFormat="1" ht="96.75" customHeight="1">
      <c r="C92" s="46">
        <v>332</v>
      </c>
      <c r="D92" s="14">
        <v>1500</v>
      </c>
      <c r="E92" s="14">
        <v>1000</v>
      </c>
      <c r="F92" s="19">
        <f t="shared" si="2"/>
        <v>2500</v>
      </c>
      <c r="G92" s="14">
        <v>300</v>
      </c>
      <c r="H92" s="14">
        <v>1500</v>
      </c>
      <c r="I92" s="14">
        <v>500</v>
      </c>
      <c r="J92" s="14">
        <v>200</v>
      </c>
      <c r="K92" s="14"/>
      <c r="L92" s="14"/>
      <c r="M92" s="83">
        <f t="shared" si="4"/>
        <v>2500</v>
      </c>
      <c r="N92" s="83"/>
      <c r="O92" s="83"/>
      <c r="P92" s="14"/>
      <c r="Q92" s="14"/>
      <c r="R92" s="19"/>
      <c r="S92" s="19">
        <v>2500</v>
      </c>
      <c r="T92" s="14"/>
      <c r="U92" s="19">
        <f t="shared" si="1"/>
        <v>2500</v>
      </c>
    </row>
    <row r="93" spans="3:21" s="2" customFormat="1" ht="12">
      <c r="C93" s="42"/>
      <c r="D93" s="43"/>
      <c r="E93" s="43"/>
      <c r="F93" s="44"/>
      <c r="G93" s="43"/>
      <c r="H93" s="43"/>
      <c r="I93" s="43"/>
      <c r="J93" s="43"/>
      <c r="K93" s="43"/>
      <c r="L93" s="43"/>
      <c r="M93" s="41"/>
      <c r="N93" s="41"/>
      <c r="O93" s="41"/>
      <c r="P93" s="43"/>
      <c r="Q93" s="43"/>
      <c r="R93" s="44"/>
      <c r="S93" s="44"/>
      <c r="T93" s="43"/>
      <c r="U93" s="44"/>
    </row>
    <row r="94" spans="3:22" s="2" customFormat="1" ht="12">
      <c r="C94" s="23" t="s">
        <v>14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3:22" s="2" customFormat="1" ht="1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3:22" s="2" customFormat="1" ht="1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3:22" s="2" customFormat="1" ht="1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="2" customFormat="1" ht="12.75" thickBot="1"/>
    <row r="99" spans="3:34" s="1" customFormat="1" ht="12">
      <c r="C99" s="27" t="s">
        <v>30</v>
      </c>
      <c r="D99" s="29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3:22" s="2" customFormat="1" ht="150" customHeight="1" thickBot="1">
      <c r="C100" s="88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</row>
    <row r="101" spans="3:42" s="1" customFormat="1" ht="12.75" thickBo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3:44" s="1" customFormat="1" ht="12">
      <c r="C102" s="28" t="s">
        <v>31</v>
      </c>
      <c r="D102" s="30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3:22" s="2" customFormat="1" ht="150" customHeight="1" thickBot="1">
      <c r="C103" s="88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</row>
  </sheetData>
  <sheetProtection/>
  <mergeCells count="52">
    <mergeCell ref="M73:O73"/>
    <mergeCell ref="M76:O76"/>
    <mergeCell ref="M77:O77"/>
    <mergeCell ref="M79:O79"/>
    <mergeCell ref="M92:O92"/>
    <mergeCell ref="M74:O74"/>
    <mergeCell ref="M75:O75"/>
    <mergeCell ref="M66:O66"/>
    <mergeCell ref="M67:O67"/>
    <mergeCell ref="M68:O68"/>
    <mergeCell ref="M70:O70"/>
    <mergeCell ref="M71:O71"/>
    <mergeCell ref="M69:O69"/>
    <mergeCell ref="M72:O72"/>
    <mergeCell ref="E4:V4"/>
    <mergeCell ref="E6:V6"/>
    <mergeCell ref="C10:C11"/>
    <mergeCell ref="C54:C55"/>
    <mergeCell ref="P10:R10"/>
    <mergeCell ref="D54:F54"/>
    <mergeCell ref="M10:O10"/>
    <mergeCell ref="M55:O55"/>
    <mergeCell ref="G54:O54"/>
    <mergeCell ref="D10:J10"/>
    <mergeCell ref="C100:V100"/>
    <mergeCell ref="C103:V103"/>
    <mergeCell ref="C53:V53"/>
    <mergeCell ref="M56:O56"/>
    <mergeCell ref="M57:O57"/>
    <mergeCell ref="M58:O58"/>
    <mergeCell ref="M65:O65"/>
    <mergeCell ref="M90:O90"/>
    <mergeCell ref="P54:U54"/>
    <mergeCell ref="M88:O88"/>
    <mergeCell ref="M89:O89"/>
    <mergeCell ref="S10:V10"/>
    <mergeCell ref="M59:O59"/>
    <mergeCell ref="M60:O60"/>
    <mergeCell ref="M61:O61"/>
    <mergeCell ref="M62:O62"/>
    <mergeCell ref="M63:O63"/>
    <mergeCell ref="M64:O64"/>
    <mergeCell ref="M78:O78"/>
    <mergeCell ref="M84:O84"/>
    <mergeCell ref="M85:O85"/>
    <mergeCell ref="M86:O86"/>
    <mergeCell ref="M91:O91"/>
    <mergeCell ref="M80:O80"/>
    <mergeCell ref="M81:O81"/>
    <mergeCell ref="M82:O82"/>
    <mergeCell ref="M83:O83"/>
    <mergeCell ref="M87:O87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M56:M93">
      <formula1>F56</formula1>
    </dataValidation>
  </dataValidations>
  <printOptions horizontalCentered="1"/>
  <pageMargins left="0.12" right="0.4" top="0.5905511811023623" bottom="1.09" header="0.24" footer="0"/>
  <pageSetup fitToHeight="10" horizontalDpi="600" verticalDpi="600" orientation="landscape" scale="62" r:id="rId1"/>
  <rowBreaks count="1" manualBreakCount="1">
    <brk id="93" min="3" max="19" man="1"/>
  </rowBreaks>
  <ignoredErrors>
    <ignoredError sqref="F58 U56:U63 U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OMM Marleny</cp:lastModifiedBy>
  <cp:lastPrinted>2017-01-11T17:42:32Z</cp:lastPrinted>
  <dcterms:created xsi:type="dcterms:W3CDTF">2014-01-22T14:40:17Z</dcterms:created>
  <dcterms:modified xsi:type="dcterms:W3CDTF">2017-01-11T18:15:12Z</dcterms:modified>
  <cp:category/>
  <cp:version/>
  <cp:contentType/>
  <cp:contentStatus/>
</cp:coreProperties>
</file>