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'Educación'!$A$1:$O$24</definedName>
    <definedName name="_xlnm.Print_Area" localSheetId="0">'Enfoque de Género'!$A$1:$O$69</definedName>
    <definedName name="_xlnm.Print_Area" localSheetId="8">'Gestión de Riesgo'!$A$1:$O$53</definedName>
    <definedName name="_xlnm.Print_Area" localSheetId="7">'Juventud'!$A$1:$O$39</definedName>
    <definedName name="_xlnm.Print_Area" localSheetId="6">'Niñez'!$A$1:$O$42</definedName>
    <definedName name="_xlnm.Print_Area" localSheetId="1">'Pueblos Indígenas'!$A$1:$O$49</definedName>
    <definedName name="_xlnm.Print_Area" localSheetId="5">'Recursos Hídricos'!$A$1:$O$38</definedName>
    <definedName name="_xlnm.Print_Area" localSheetId="2">'Seguridad y Justicia'!$A$1:$O$41</definedName>
    <definedName name="_xlnm.Print_Titles" localSheetId="4">'Desnutrición'!$1:$3</definedName>
    <definedName name="_xlnm.Print_Titles" localSheetId="3">'Educación'!$1:$8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<sst xmlns="http://schemas.openxmlformats.org/spreadsheetml/2006/main" count="909" uniqueCount="116">
  <si>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</si>
  <si>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</si>
  <si>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</si>
  <si>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</si>
  <si>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</si>
  <si>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</si>
  <si>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</si>
  <si>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</si>
  <si>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</si>
  <si>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</si>
  <si>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</si>
  <si>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</si>
  <si>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</si>
  <si>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</si>
  <si>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</si>
  <si>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</si>
  <si>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</si>
  <si>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</si>
  <si>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</si>
  <si>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</si>
  <si>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</si>
  <si>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</si>
  <si>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</si>
  <si>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</si>
  <si>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</si>
  <si>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</si>
  <si>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</si>
  <si>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</si>
  <si>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</si>
  <si>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</si>
  <si>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</si>
  <si>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</si>
  <si>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</si>
  <si>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</si>
  <si>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</si>
  <si>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</si>
  <si>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</si>
  <si>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</si>
  <si>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</si>
  <si>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</si>
  <si>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</si>
  <si>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</si>
  <si>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</si>
  <si>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</si>
  <si>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</si>
  <si>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</si>
  <si>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</si>
  <si>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</si>
  <si>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</si>
  <si>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</si>
  <si>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</si>
  <si>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</si>
  <si>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</si>
  <si>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</si>
  <si>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</si>
  <si>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</si>
  <si>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</si>
  <si>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</si>
  <si>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</si>
  <si>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</si>
  <si>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</si>
  <si>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</si>
  <si>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</si>
  <si>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MUNICIPALIDAD DE CIUDAD VIEJA SACATEPEQUEZ</t>
  </si>
  <si>
    <t>0312</t>
  </si>
  <si>
    <t>11</t>
  </si>
  <si>
    <t>00</t>
  </si>
  <si>
    <t>000</t>
  </si>
  <si>
    <t>002</t>
  </si>
  <si>
    <t>001</t>
  </si>
  <si>
    <t>1012</t>
  </si>
  <si>
    <t>003</t>
  </si>
  <si>
    <t>12</t>
  </si>
  <si>
    <t>01</t>
  </si>
  <si>
    <t>02</t>
  </si>
  <si>
    <t>03</t>
  </si>
  <si>
    <t>04</t>
  </si>
  <si>
    <t>05</t>
  </si>
  <si>
    <t>06</t>
  </si>
  <si>
    <t xml:space="preserve">  13</t>
  </si>
  <si>
    <t>13</t>
  </si>
  <si>
    <t>07</t>
  </si>
  <si>
    <t>08</t>
  </si>
  <si>
    <t>14</t>
  </si>
  <si>
    <t>15</t>
  </si>
  <si>
    <t>004</t>
  </si>
  <si>
    <t>OFICINA MUNICIPAL MEDIO AMBIENTE</t>
  </si>
  <si>
    <t>MEJORAMIENTO Y EQUIPAMIENTO SISTEMA DE AGUA POTABLE</t>
  </si>
  <si>
    <t>MANTENIMIENTO DE ALUMBRADO PUBLICO</t>
  </si>
  <si>
    <t>LIMPIEZA Y ORNATO</t>
  </si>
  <si>
    <t xml:space="preserve">  </t>
  </si>
  <si>
    <t>DOTACION, REHABILITACION DE POZOS, Y 
SISTEMA DE AGUA POTABLE Y
ALCALNTTARILLADO</t>
  </si>
  <si>
    <t>SANEAMIENTO Y ORNATO DE MERCADOS 
MUNICIPALES,</t>
  </si>
  <si>
    <t xml:space="preserve">CONSERVACION, REHABILITACION Y MEJORA EN
LA EFICIENCIA ENERGETICA DE LA RED DE
ALUMBRADO PUBLICO EN EL AREA URBANA Y
RURAL </t>
  </si>
  <si>
    <t>SANEAMIENTO Y MANEJO INTEGRAL DE 
DESECHOS SOLIDOS</t>
  </si>
  <si>
    <t>MEJORAMIENTO SISTEMA DE AGUA POTABLE Y 
DRENAJE</t>
  </si>
  <si>
    <t>CONSTRUCCION CENTRO DE ACOPIO
CLASIFICACION Y TRATAMIENTO PRELIMINAR
DE DESECHOS SOLIDOS</t>
  </si>
  <si>
    <t>MEJORAMIENTO CALLE Y AVENIDA DEL 
MUNICIPIO</t>
  </si>
  <si>
    <t>CONSTRUCCION PUENTE PEATONAL VEHICULAR 
1A. CALLE ENTRE 1A. Y 2DA. AVENIDA ZONA 6</t>
  </si>
  <si>
    <t>CONSTRUCCION MURO DE CONTENCION CALLE 
LOS NIETOS ALDEA SAN LORENZO EL CUBO</t>
  </si>
  <si>
    <t>CONSTRUCCION MURO DE CONTENCION LA
COMUNIDAD ALDEA SAN LORENZO EL CUBO</t>
  </si>
  <si>
    <t>CONSTRUCCION PASARELA EN LA RN-14 CASERIO 
BOSARREYES</t>
  </si>
  <si>
    <t>MEJORAMIENTO CALLE (S) VARIOS SECTORES 
DEL MUNICIPIO DE CIUDAD VIEJA</t>
  </si>
  <si>
    <t>CAPACITACION, ASISTENCIA Y APOYO AL
FORTALECIMIENTO DE LA EDUCACION</t>
  </si>
  <si>
    <t>CONSERVACION, REHABILITACION Y APOYO A 
LA SALUD DE LOS HABITANTES DEL MUNICIPIO</t>
  </si>
  <si>
    <t>CONSERVACION, ASISTENCIA, APOYO AL
DESARROLLO INTEGRAL DE LA MUJER</t>
  </si>
  <si>
    <t>CONSERVACION , ASISTENCIA, PROTECCION Y 
SEGUIMIENTO AL BIENESTAR INTEGRAL DE DEL
ADULTO MAYOR, LA NIÑEZ Y ADOLECENCIA</t>
  </si>
  <si>
    <t>CONSERVACION Y PROTECCION Y OBSERVACION 
DE LA FAUNA</t>
  </si>
  <si>
    <t>CONSERVACION, DOTACION SEGUIMIENTO AL
HOGAR INFANTIL</t>
  </si>
  <si>
    <t>CONSTRUCCIÓN ESCUELA PRIMARIA ZONA 6 SAN 
MIGUEL ESCOBAR.</t>
  </si>
  <si>
    <t>CONSTRUCCIÓN ESCUELA PRIMARIA SAN 
LORENZO EL CUBO.</t>
  </si>
  <si>
    <t>CONSERVACION, REHABILITACION Y CONTROL 
DE LA SEGURIDAD CIUDADANA DEL MUNICIPIO</t>
  </si>
  <si>
    <t>CONSERVACION, CONTROL Y SISTEMATIZACION 
DE LA EDUCACION Y ORDENAMIENTO VIAL DEL
MUNICIPIO</t>
  </si>
  <si>
    <t>CONSERVACION, DOTACION, DIFISION Y 
DESARROLLO INTEGRAL DEL DEPORTE Y
CULTURA EN EL MUNICIPIO</t>
  </si>
  <si>
    <t xml:space="preserve"> </t>
  </si>
  <si>
    <t>MIERCOLES 04 DE ENERO DE 2017</t>
  </si>
</sst>
</file>

<file path=xl/styles.xml><?xml version="1.0" encoding="utf-8"?>
<styleSheet xmlns="http://schemas.openxmlformats.org/spreadsheetml/2006/main">
  <numFmts count="25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\ &quot;Q&quot;;\-#,##0\ &quot;Q&quot;"/>
    <numFmt numFmtId="165" formatCode="#,##0\ &quot;Q&quot;;[Red]\-#,##0\ &quot;Q&quot;"/>
    <numFmt numFmtId="166" formatCode="#,##0.00\ &quot;Q&quot;;\-#,##0.00\ &quot;Q&quot;"/>
    <numFmt numFmtId="167" formatCode="#,##0.00\ &quot;Q&quot;;[Red]\-#,##0.00\ &quot;Q&quot;"/>
    <numFmt numFmtId="168" formatCode="_-* #,##0\ &quot;Q&quot;_-;\-* #,##0\ &quot;Q&quot;_-;_-* &quot;-&quot;\ &quot;Q&quot;_-;_-@_-"/>
    <numFmt numFmtId="169" formatCode="_-* #,##0\ _Q_-;\-* #,##0\ _Q_-;_-* &quot;-&quot;\ _Q_-;_-@_-"/>
    <numFmt numFmtId="170" formatCode="_-* #,##0.00\ &quot;Q&quot;_-;\-* #,##0.00\ &quot;Q&quot;_-;_-* &quot;-&quot;??\ &quot;Q&quot;_-;_-@_-"/>
    <numFmt numFmtId="171" formatCode="_-* #,##0.00\ _Q_-;\-* #,##0.00\ _Q_-;_-* &quot;-&quot;??\ _Q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Q&quot;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9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80" fontId="5" fillId="33" borderId="41" xfId="0" applyNumberFormat="1" applyFont="1" applyFill="1" applyBorder="1" applyAlignment="1">
      <alignment horizontal="right"/>
    </xf>
    <xf numFmtId="180" fontId="5" fillId="33" borderId="18" xfId="0" applyNumberFormat="1" applyFont="1" applyFill="1" applyBorder="1" applyAlignment="1">
      <alignment horizontal="right"/>
    </xf>
    <xf numFmtId="180" fontId="5" fillId="33" borderId="37" xfId="0" applyNumberFormat="1" applyFont="1" applyFill="1" applyBorder="1" applyAlignment="1">
      <alignment horizontal="right"/>
    </xf>
    <xf numFmtId="180" fontId="5" fillId="33" borderId="42" xfId="0" applyNumberFormat="1" applyFont="1" applyFill="1" applyBorder="1" applyAlignment="1">
      <alignment horizontal="right"/>
    </xf>
    <xf numFmtId="180" fontId="5" fillId="33" borderId="21" xfId="0" applyNumberFormat="1" applyFont="1" applyFill="1" applyBorder="1" applyAlignment="1">
      <alignment horizontal="right"/>
    </xf>
    <xf numFmtId="180" fontId="5" fillId="33" borderId="29" xfId="0" applyNumberFormat="1" applyFont="1" applyFill="1" applyBorder="1" applyAlignment="1">
      <alignment horizontal="right"/>
    </xf>
    <xf numFmtId="180" fontId="5" fillId="33" borderId="43" xfId="0" applyNumberFormat="1" applyFont="1" applyFill="1" applyBorder="1" applyAlignment="1">
      <alignment horizontal="right"/>
    </xf>
    <xf numFmtId="180" fontId="5" fillId="33" borderId="24" xfId="0" applyNumberFormat="1" applyFont="1" applyFill="1" applyBorder="1" applyAlignment="1">
      <alignment horizontal="right"/>
    </xf>
    <xf numFmtId="180" fontId="5" fillId="33" borderId="30" xfId="0" applyNumberFormat="1" applyFont="1" applyFill="1" applyBorder="1" applyAlignment="1">
      <alignment horizontal="right"/>
    </xf>
    <xf numFmtId="180" fontId="5" fillId="33" borderId="44" xfId="0" applyNumberFormat="1" applyFont="1" applyFill="1" applyBorder="1" applyAlignment="1">
      <alignment horizontal="right"/>
    </xf>
    <xf numFmtId="180" fontId="5" fillId="33" borderId="27" xfId="0" applyNumberFormat="1" applyFont="1" applyFill="1" applyBorder="1" applyAlignment="1">
      <alignment horizontal="right"/>
    </xf>
    <xf numFmtId="180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49" fontId="5" fillId="33" borderId="45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right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80" fontId="11" fillId="0" borderId="39" xfId="0" applyNumberFormat="1" applyFont="1" applyFill="1" applyBorder="1" applyAlignment="1">
      <alignment horizontal="right" vertical="center" wrapText="1"/>
    </xf>
    <xf numFmtId="0" fontId="4" fillId="36" borderId="0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0" fontId="4" fillId="37" borderId="0" xfId="0" applyFont="1" applyFill="1" applyBorder="1" applyAlignment="1">
      <alignment vertical="center"/>
    </xf>
    <xf numFmtId="0" fontId="4" fillId="38" borderId="0" xfId="0" applyFont="1" applyFill="1" applyBorder="1" applyAlignment="1">
      <alignment vertical="center"/>
    </xf>
    <xf numFmtId="4" fontId="11" fillId="0" borderId="20" xfId="0" applyNumberFormat="1" applyFont="1" applyFill="1" applyBorder="1" applyAlignment="1">
      <alignment horizontal="right" vertical="center"/>
    </xf>
    <xf numFmtId="0" fontId="12" fillId="39" borderId="0" xfId="0" applyFont="1" applyFill="1" applyBorder="1" applyAlignment="1">
      <alignment vertical="center"/>
    </xf>
    <xf numFmtId="0" fontId="4" fillId="40" borderId="0" xfId="0" applyFont="1" applyFill="1" applyBorder="1" applyAlignment="1">
      <alignment vertical="center"/>
    </xf>
    <xf numFmtId="0" fontId="4" fillId="41" borderId="0" xfId="0" applyFont="1" applyFill="1" applyBorder="1" applyAlignment="1">
      <alignment vertical="center"/>
    </xf>
    <xf numFmtId="0" fontId="4" fillId="42" borderId="0" xfId="0" applyFont="1" applyFill="1" applyBorder="1" applyAlignment="1">
      <alignment vertical="center"/>
    </xf>
    <xf numFmtId="0" fontId="4" fillId="43" borderId="0" xfId="0" applyFont="1" applyFill="1" applyBorder="1" applyAlignment="1">
      <alignment vertical="center"/>
    </xf>
    <xf numFmtId="0" fontId="4" fillId="44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4" fillId="14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12" fillId="15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4" fillId="16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4" fillId="17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vertical="center"/>
    </xf>
    <xf numFmtId="0" fontId="4" fillId="18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0" fontId="4" fillId="19" borderId="0" xfId="0" applyFont="1" applyFill="1" applyBorder="1" applyAlignment="1">
      <alignment vertical="center"/>
    </xf>
    <xf numFmtId="0" fontId="4" fillId="45" borderId="0" xfId="0" applyFont="1" applyFill="1" applyBorder="1" applyAlignment="1">
      <alignment vertical="center"/>
    </xf>
    <xf numFmtId="0" fontId="4" fillId="46" borderId="0" xfId="0" applyFont="1" applyFill="1" applyBorder="1" applyAlignment="1">
      <alignment vertical="center"/>
    </xf>
    <xf numFmtId="0" fontId="4" fillId="47" borderId="0" xfId="0" applyFont="1" applyFill="1" applyBorder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5" fillId="0" borderId="39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180" fontId="5" fillId="0" borderId="42" xfId="0" applyNumberFormat="1" applyFont="1" applyFill="1" applyBorder="1" applyAlignment="1">
      <alignment horizontal="right" vertical="center"/>
    </xf>
    <xf numFmtId="180" fontId="5" fillId="0" borderId="21" xfId="0" applyNumberFormat="1" applyFont="1" applyFill="1" applyBorder="1" applyAlignment="1">
      <alignment horizontal="right" vertical="center"/>
    </xf>
    <xf numFmtId="180" fontId="5" fillId="0" borderId="29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right" vertical="center"/>
    </xf>
    <xf numFmtId="49" fontId="11" fillId="0" borderId="20" xfId="0" applyNumberFormat="1" applyFont="1" applyFill="1" applyBorder="1" applyAlignment="1">
      <alignment horizontal="right" vertical="center"/>
    </xf>
    <xf numFmtId="49" fontId="11" fillId="0" borderId="21" xfId="0" applyNumberFormat="1" applyFont="1" applyFill="1" applyBorder="1" applyAlignment="1">
      <alignment horizontal="right" vertical="center"/>
    </xf>
    <xf numFmtId="180" fontId="11" fillId="0" borderId="42" xfId="0" applyNumberFormat="1" applyFont="1" applyFill="1" applyBorder="1" applyAlignment="1">
      <alignment horizontal="right" vertical="center"/>
    </xf>
    <xf numFmtId="180" fontId="11" fillId="0" borderId="21" xfId="0" applyNumberFormat="1" applyFont="1" applyFill="1" applyBorder="1" applyAlignment="1">
      <alignment horizontal="right" vertical="center"/>
    </xf>
    <xf numFmtId="180" fontId="11" fillId="0" borderId="29" xfId="0" applyNumberFormat="1" applyFont="1" applyFill="1" applyBorder="1" applyAlignment="1">
      <alignment horizontal="right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right" vertical="center"/>
    </xf>
    <xf numFmtId="49" fontId="5" fillId="42" borderId="17" xfId="0" applyNumberFormat="1" applyFont="1" applyFill="1" applyBorder="1" applyAlignment="1">
      <alignment horizontal="right" vertical="center"/>
    </xf>
    <xf numFmtId="49" fontId="5" fillId="42" borderId="18" xfId="0" applyNumberFormat="1" applyFont="1" applyFill="1" applyBorder="1" applyAlignment="1">
      <alignment horizontal="right" vertical="center"/>
    </xf>
    <xf numFmtId="49" fontId="5" fillId="42" borderId="37" xfId="0" applyNumberFormat="1" applyFont="1" applyFill="1" applyBorder="1" applyAlignment="1">
      <alignment horizontal="right" vertical="center"/>
    </xf>
    <xf numFmtId="180" fontId="5" fillId="42" borderId="41" xfId="0" applyNumberFormat="1" applyFont="1" applyFill="1" applyBorder="1" applyAlignment="1">
      <alignment horizontal="right" vertical="center"/>
    </xf>
    <xf numFmtId="180" fontId="5" fillId="42" borderId="18" xfId="0" applyNumberFormat="1" applyFont="1" applyFill="1" applyBorder="1" applyAlignment="1">
      <alignment horizontal="right" vertical="center"/>
    </xf>
    <xf numFmtId="180" fontId="5" fillId="42" borderId="37" xfId="0" applyNumberFormat="1" applyFont="1" applyFill="1" applyBorder="1" applyAlignment="1">
      <alignment horizontal="right" vertical="center"/>
    </xf>
    <xf numFmtId="180" fontId="11" fillId="42" borderId="36" xfId="0" applyNumberFormat="1" applyFont="1" applyFill="1" applyBorder="1" applyAlignment="1">
      <alignment horizontal="right" vertical="center" wrapText="1"/>
    </xf>
    <xf numFmtId="180" fontId="11" fillId="42" borderId="17" xfId="0" applyNumberFormat="1" applyFont="1" applyFill="1" applyBorder="1" applyAlignment="1">
      <alignment horizontal="right" vertical="center" wrapText="1"/>
    </xf>
    <xf numFmtId="49" fontId="5" fillId="43" borderId="20" xfId="0" applyNumberFormat="1" applyFont="1" applyFill="1" applyBorder="1" applyAlignment="1">
      <alignment horizontal="right" vertical="center"/>
    </xf>
    <xf numFmtId="49" fontId="5" fillId="43" borderId="21" xfId="0" applyNumberFormat="1" applyFont="1" applyFill="1" applyBorder="1" applyAlignment="1">
      <alignment horizontal="right" vertical="center"/>
    </xf>
    <xf numFmtId="180" fontId="5" fillId="43" borderId="42" xfId="0" applyNumberFormat="1" applyFont="1" applyFill="1" applyBorder="1" applyAlignment="1">
      <alignment horizontal="right" vertical="center"/>
    </xf>
    <xf numFmtId="180" fontId="5" fillId="43" borderId="21" xfId="0" applyNumberFormat="1" applyFont="1" applyFill="1" applyBorder="1" applyAlignment="1">
      <alignment horizontal="right" vertical="center"/>
    </xf>
    <xf numFmtId="180" fontId="5" fillId="43" borderId="29" xfId="0" applyNumberFormat="1" applyFont="1" applyFill="1" applyBorder="1" applyAlignment="1">
      <alignment horizontal="right" vertical="center"/>
    </xf>
    <xf numFmtId="4" fontId="5" fillId="43" borderId="39" xfId="0" applyNumberFormat="1" applyFont="1" applyFill="1" applyBorder="1" applyAlignment="1">
      <alignment horizontal="right" vertical="center"/>
    </xf>
    <xf numFmtId="4" fontId="5" fillId="43" borderId="20" xfId="0" applyNumberFormat="1" applyFont="1" applyFill="1" applyBorder="1" applyAlignment="1">
      <alignment horizontal="right" vertical="center"/>
    </xf>
    <xf numFmtId="49" fontId="5" fillId="39" borderId="20" xfId="0" applyNumberFormat="1" applyFont="1" applyFill="1" applyBorder="1" applyAlignment="1">
      <alignment horizontal="right" vertical="center"/>
    </xf>
    <xf numFmtId="49" fontId="5" fillId="39" borderId="21" xfId="0" applyNumberFormat="1" applyFont="1" applyFill="1" applyBorder="1" applyAlignment="1">
      <alignment horizontal="right" vertical="center"/>
    </xf>
    <xf numFmtId="180" fontId="5" fillId="39" borderId="42" xfId="0" applyNumberFormat="1" applyFont="1" applyFill="1" applyBorder="1" applyAlignment="1">
      <alignment horizontal="right" vertical="center"/>
    </xf>
    <xf numFmtId="180" fontId="5" fillId="39" borderId="21" xfId="0" applyNumberFormat="1" applyFont="1" applyFill="1" applyBorder="1" applyAlignment="1">
      <alignment horizontal="right" vertical="center"/>
    </xf>
    <xf numFmtId="180" fontId="5" fillId="39" borderId="29" xfId="0" applyNumberFormat="1" applyFont="1" applyFill="1" applyBorder="1" applyAlignment="1">
      <alignment horizontal="right" vertical="center"/>
    </xf>
    <xf numFmtId="180" fontId="11" fillId="39" borderId="39" xfId="0" applyNumberFormat="1" applyFont="1" applyFill="1" applyBorder="1" applyAlignment="1">
      <alignment horizontal="right" vertical="center" wrapText="1"/>
    </xf>
    <xf numFmtId="4" fontId="5" fillId="39" borderId="20" xfId="0" applyNumberFormat="1" applyFont="1" applyFill="1" applyBorder="1" applyAlignment="1">
      <alignment horizontal="right" vertical="center"/>
    </xf>
    <xf numFmtId="49" fontId="5" fillId="44" borderId="20" xfId="0" applyNumberFormat="1" applyFont="1" applyFill="1" applyBorder="1" applyAlignment="1">
      <alignment horizontal="right" vertical="center"/>
    </xf>
    <xf numFmtId="49" fontId="5" fillId="44" borderId="21" xfId="0" applyNumberFormat="1" applyFont="1" applyFill="1" applyBorder="1" applyAlignment="1">
      <alignment horizontal="right" vertical="center"/>
    </xf>
    <xf numFmtId="180" fontId="5" fillId="44" borderId="42" xfId="0" applyNumberFormat="1" applyFont="1" applyFill="1" applyBorder="1" applyAlignment="1">
      <alignment horizontal="right" vertical="center"/>
    </xf>
    <xf numFmtId="180" fontId="5" fillId="44" borderId="21" xfId="0" applyNumberFormat="1" applyFont="1" applyFill="1" applyBorder="1" applyAlignment="1">
      <alignment horizontal="right" vertical="center"/>
    </xf>
    <xf numFmtId="180" fontId="5" fillId="44" borderId="29" xfId="0" applyNumberFormat="1" applyFont="1" applyFill="1" applyBorder="1" applyAlignment="1">
      <alignment horizontal="right" vertical="center"/>
    </xf>
    <xf numFmtId="180" fontId="11" fillId="44" borderId="39" xfId="0" applyNumberFormat="1" applyFont="1" applyFill="1" applyBorder="1" applyAlignment="1">
      <alignment horizontal="right" vertical="center" wrapText="1"/>
    </xf>
    <xf numFmtId="4" fontId="5" fillId="44" borderId="20" xfId="0" applyNumberFormat="1" applyFont="1" applyFill="1" applyBorder="1" applyAlignment="1">
      <alignment horizontal="right" vertical="center"/>
    </xf>
    <xf numFmtId="49" fontId="5" fillId="3" borderId="20" xfId="0" applyNumberFormat="1" applyFont="1" applyFill="1" applyBorder="1" applyAlignment="1">
      <alignment horizontal="right" vertical="center"/>
    </xf>
    <xf numFmtId="49" fontId="5" fillId="3" borderId="21" xfId="0" applyNumberFormat="1" applyFont="1" applyFill="1" applyBorder="1" applyAlignment="1">
      <alignment horizontal="right" vertical="center"/>
    </xf>
    <xf numFmtId="180" fontId="5" fillId="3" borderId="42" xfId="0" applyNumberFormat="1" applyFont="1" applyFill="1" applyBorder="1" applyAlignment="1">
      <alignment horizontal="right" vertical="center"/>
    </xf>
    <xf numFmtId="180" fontId="5" fillId="3" borderId="21" xfId="0" applyNumberFormat="1" applyFont="1" applyFill="1" applyBorder="1" applyAlignment="1">
      <alignment horizontal="right" vertical="center"/>
    </xf>
    <xf numFmtId="180" fontId="5" fillId="3" borderId="29" xfId="0" applyNumberFormat="1" applyFont="1" applyFill="1" applyBorder="1" applyAlignment="1">
      <alignment horizontal="right" vertical="center"/>
    </xf>
    <xf numFmtId="4" fontId="5" fillId="3" borderId="39" xfId="0" applyNumberFormat="1" applyFont="1" applyFill="1" applyBorder="1" applyAlignment="1">
      <alignment horizontal="right" vertical="center"/>
    </xf>
    <xf numFmtId="4" fontId="11" fillId="3" borderId="20" xfId="0" applyNumberFormat="1" applyFont="1" applyFill="1" applyBorder="1" applyAlignment="1">
      <alignment horizontal="right" vertical="center"/>
    </xf>
    <xf numFmtId="49" fontId="5" fillId="9" borderId="20" xfId="0" applyNumberFormat="1" applyFont="1" applyFill="1" applyBorder="1" applyAlignment="1">
      <alignment horizontal="right" vertical="center"/>
    </xf>
    <xf numFmtId="49" fontId="5" fillId="9" borderId="21" xfId="0" applyNumberFormat="1" applyFont="1" applyFill="1" applyBorder="1" applyAlignment="1">
      <alignment horizontal="right" vertical="center"/>
    </xf>
    <xf numFmtId="180" fontId="5" fillId="9" borderId="42" xfId="0" applyNumberFormat="1" applyFont="1" applyFill="1" applyBorder="1" applyAlignment="1">
      <alignment horizontal="right" vertical="center"/>
    </xf>
    <xf numFmtId="180" fontId="5" fillId="9" borderId="21" xfId="0" applyNumberFormat="1" applyFont="1" applyFill="1" applyBorder="1" applyAlignment="1">
      <alignment horizontal="right" vertical="center"/>
    </xf>
    <xf numFmtId="180" fontId="5" fillId="9" borderId="29" xfId="0" applyNumberFormat="1" applyFont="1" applyFill="1" applyBorder="1" applyAlignment="1">
      <alignment horizontal="right" vertical="center"/>
    </xf>
    <xf numFmtId="180" fontId="11" fillId="9" borderId="39" xfId="0" applyNumberFormat="1" applyFont="1" applyFill="1" applyBorder="1" applyAlignment="1">
      <alignment horizontal="right" vertical="center" wrapText="1"/>
    </xf>
    <xf numFmtId="4" fontId="5" fillId="9" borderId="20" xfId="0" applyNumberFormat="1" applyFont="1" applyFill="1" applyBorder="1" applyAlignment="1">
      <alignment horizontal="right" vertical="center"/>
    </xf>
    <xf numFmtId="49" fontId="5" fillId="15" borderId="20" xfId="0" applyNumberFormat="1" applyFont="1" applyFill="1" applyBorder="1" applyAlignment="1">
      <alignment horizontal="right" vertical="center"/>
    </xf>
    <xf numFmtId="49" fontId="5" fillId="15" borderId="21" xfId="0" applyNumberFormat="1" applyFont="1" applyFill="1" applyBorder="1" applyAlignment="1">
      <alignment horizontal="right" vertical="center"/>
    </xf>
    <xf numFmtId="180" fontId="5" fillId="15" borderId="42" xfId="0" applyNumberFormat="1" applyFont="1" applyFill="1" applyBorder="1" applyAlignment="1">
      <alignment horizontal="right" vertical="center"/>
    </xf>
    <xf numFmtId="180" fontId="5" fillId="15" borderId="21" xfId="0" applyNumberFormat="1" applyFont="1" applyFill="1" applyBorder="1" applyAlignment="1">
      <alignment horizontal="right" vertical="center"/>
    </xf>
    <xf numFmtId="180" fontId="5" fillId="15" borderId="29" xfId="0" applyNumberFormat="1" applyFont="1" applyFill="1" applyBorder="1" applyAlignment="1">
      <alignment horizontal="right" vertical="center"/>
    </xf>
    <xf numFmtId="4" fontId="5" fillId="15" borderId="39" xfId="0" applyNumberFormat="1" applyFont="1" applyFill="1" applyBorder="1" applyAlignment="1">
      <alignment horizontal="right" vertical="center"/>
    </xf>
    <xf numFmtId="4" fontId="5" fillId="15" borderId="20" xfId="0" applyNumberFormat="1" applyFont="1" applyFill="1" applyBorder="1" applyAlignment="1">
      <alignment horizontal="right" vertical="center"/>
    </xf>
    <xf numFmtId="4" fontId="11" fillId="15" borderId="20" xfId="0" applyNumberFormat="1" applyFont="1" applyFill="1" applyBorder="1" applyAlignment="1">
      <alignment horizontal="right" vertical="center"/>
    </xf>
    <xf numFmtId="49" fontId="5" fillId="4" borderId="20" xfId="0" applyNumberFormat="1" applyFont="1" applyFill="1" applyBorder="1" applyAlignment="1">
      <alignment horizontal="right" vertical="center"/>
    </xf>
    <xf numFmtId="49" fontId="5" fillId="4" borderId="21" xfId="0" applyNumberFormat="1" applyFont="1" applyFill="1" applyBorder="1" applyAlignment="1">
      <alignment horizontal="right" vertical="center"/>
    </xf>
    <xf numFmtId="180" fontId="5" fillId="4" borderId="42" xfId="0" applyNumberFormat="1" applyFont="1" applyFill="1" applyBorder="1" applyAlignment="1">
      <alignment horizontal="right" vertical="center"/>
    </xf>
    <xf numFmtId="180" fontId="5" fillId="4" borderId="21" xfId="0" applyNumberFormat="1" applyFont="1" applyFill="1" applyBorder="1" applyAlignment="1">
      <alignment horizontal="right" vertical="center"/>
    </xf>
    <xf numFmtId="180" fontId="5" fillId="4" borderId="29" xfId="0" applyNumberFormat="1" applyFont="1" applyFill="1" applyBorder="1" applyAlignment="1">
      <alignment horizontal="right" vertical="center"/>
    </xf>
    <xf numFmtId="180" fontId="11" fillId="4" borderId="39" xfId="0" applyNumberFormat="1" applyFont="1" applyFill="1" applyBorder="1" applyAlignment="1">
      <alignment horizontal="right" vertical="center" wrapText="1"/>
    </xf>
    <xf numFmtId="4" fontId="5" fillId="4" borderId="20" xfId="0" applyNumberFormat="1" applyFont="1" applyFill="1" applyBorder="1" applyAlignment="1">
      <alignment horizontal="right" vertical="center"/>
    </xf>
    <xf numFmtId="49" fontId="5" fillId="10" borderId="20" xfId="0" applyNumberFormat="1" applyFont="1" applyFill="1" applyBorder="1" applyAlignment="1">
      <alignment horizontal="right" vertical="center"/>
    </xf>
    <xf numFmtId="49" fontId="5" fillId="10" borderId="21" xfId="0" applyNumberFormat="1" applyFont="1" applyFill="1" applyBorder="1" applyAlignment="1">
      <alignment horizontal="right" vertical="center"/>
    </xf>
    <xf numFmtId="180" fontId="5" fillId="10" borderId="42" xfId="0" applyNumberFormat="1" applyFont="1" applyFill="1" applyBorder="1" applyAlignment="1">
      <alignment horizontal="right" vertical="center"/>
    </xf>
    <xf numFmtId="180" fontId="5" fillId="10" borderId="21" xfId="0" applyNumberFormat="1" applyFont="1" applyFill="1" applyBorder="1" applyAlignment="1">
      <alignment horizontal="right" vertical="center"/>
    </xf>
    <xf numFmtId="180" fontId="5" fillId="10" borderId="29" xfId="0" applyNumberFormat="1" applyFont="1" applyFill="1" applyBorder="1" applyAlignment="1">
      <alignment horizontal="right" vertical="center"/>
    </xf>
    <xf numFmtId="4" fontId="5" fillId="10" borderId="20" xfId="0" applyNumberFormat="1" applyFont="1" applyFill="1" applyBorder="1" applyAlignment="1">
      <alignment horizontal="right" vertical="center"/>
    </xf>
    <xf numFmtId="4" fontId="5" fillId="10" borderId="39" xfId="0" applyNumberFormat="1" applyFont="1" applyFill="1" applyBorder="1" applyAlignment="1">
      <alignment horizontal="right" vertical="center"/>
    </xf>
    <xf numFmtId="4" fontId="11" fillId="10" borderId="20" xfId="0" applyNumberFormat="1" applyFont="1" applyFill="1" applyBorder="1" applyAlignment="1">
      <alignment horizontal="right" vertical="center"/>
    </xf>
    <xf numFmtId="49" fontId="5" fillId="16" borderId="20" xfId="0" applyNumberFormat="1" applyFont="1" applyFill="1" applyBorder="1" applyAlignment="1">
      <alignment horizontal="right" vertical="center"/>
    </xf>
    <xf numFmtId="49" fontId="5" fillId="16" borderId="21" xfId="0" applyNumberFormat="1" applyFont="1" applyFill="1" applyBorder="1" applyAlignment="1">
      <alignment horizontal="right" vertical="center"/>
    </xf>
    <xf numFmtId="180" fontId="5" fillId="16" borderId="42" xfId="0" applyNumberFormat="1" applyFont="1" applyFill="1" applyBorder="1" applyAlignment="1">
      <alignment horizontal="right" vertical="center"/>
    </xf>
    <xf numFmtId="180" fontId="5" fillId="16" borderId="21" xfId="0" applyNumberFormat="1" applyFont="1" applyFill="1" applyBorder="1" applyAlignment="1">
      <alignment horizontal="right" vertical="center"/>
    </xf>
    <xf numFmtId="180" fontId="5" fillId="16" borderId="29" xfId="0" applyNumberFormat="1" applyFont="1" applyFill="1" applyBorder="1" applyAlignment="1">
      <alignment horizontal="right" vertical="center"/>
    </xf>
    <xf numFmtId="180" fontId="11" fillId="16" borderId="39" xfId="0" applyNumberFormat="1" applyFont="1" applyFill="1" applyBorder="1" applyAlignment="1">
      <alignment horizontal="right" vertical="center" wrapText="1"/>
    </xf>
    <xf numFmtId="4" fontId="5" fillId="16" borderId="20" xfId="0" applyNumberFormat="1" applyFont="1" applyFill="1" applyBorder="1" applyAlignment="1">
      <alignment horizontal="right" vertical="center"/>
    </xf>
    <xf numFmtId="49" fontId="5" fillId="5" borderId="20" xfId="0" applyNumberFormat="1" applyFont="1" applyFill="1" applyBorder="1" applyAlignment="1">
      <alignment horizontal="right" vertical="center"/>
    </xf>
    <xf numFmtId="49" fontId="5" fillId="5" borderId="21" xfId="0" applyNumberFormat="1" applyFont="1" applyFill="1" applyBorder="1" applyAlignment="1">
      <alignment horizontal="right" vertical="center"/>
    </xf>
    <xf numFmtId="180" fontId="5" fillId="5" borderId="42" xfId="0" applyNumberFormat="1" applyFont="1" applyFill="1" applyBorder="1" applyAlignment="1">
      <alignment horizontal="right" vertical="center"/>
    </xf>
    <xf numFmtId="180" fontId="5" fillId="5" borderId="21" xfId="0" applyNumberFormat="1" applyFont="1" applyFill="1" applyBorder="1" applyAlignment="1">
      <alignment horizontal="right" vertical="center"/>
    </xf>
    <xf numFmtId="180" fontId="5" fillId="5" borderId="29" xfId="0" applyNumberFormat="1" applyFont="1" applyFill="1" applyBorder="1" applyAlignment="1">
      <alignment horizontal="right" vertical="center"/>
    </xf>
    <xf numFmtId="4" fontId="5" fillId="5" borderId="39" xfId="0" applyNumberFormat="1" applyFont="1" applyFill="1" applyBorder="1" applyAlignment="1">
      <alignment horizontal="right" vertical="center"/>
    </xf>
    <xf numFmtId="4" fontId="5" fillId="5" borderId="20" xfId="0" applyNumberFormat="1" applyFont="1" applyFill="1" applyBorder="1" applyAlignment="1">
      <alignment horizontal="right" vertical="center"/>
    </xf>
    <xf numFmtId="4" fontId="11" fillId="5" borderId="20" xfId="0" applyNumberFormat="1" applyFont="1" applyFill="1" applyBorder="1" applyAlignment="1">
      <alignment horizontal="right" vertical="center"/>
    </xf>
    <xf numFmtId="49" fontId="5" fillId="11" borderId="20" xfId="0" applyNumberFormat="1" applyFont="1" applyFill="1" applyBorder="1" applyAlignment="1">
      <alignment horizontal="right" vertical="center"/>
    </xf>
    <xf numFmtId="49" fontId="5" fillId="11" borderId="21" xfId="0" applyNumberFormat="1" applyFont="1" applyFill="1" applyBorder="1" applyAlignment="1">
      <alignment horizontal="right" vertical="center"/>
    </xf>
    <xf numFmtId="180" fontId="5" fillId="11" borderId="42" xfId="0" applyNumberFormat="1" applyFont="1" applyFill="1" applyBorder="1" applyAlignment="1">
      <alignment horizontal="right" vertical="center"/>
    </xf>
    <xf numFmtId="180" fontId="5" fillId="11" borderId="21" xfId="0" applyNumberFormat="1" applyFont="1" applyFill="1" applyBorder="1" applyAlignment="1">
      <alignment horizontal="right" vertical="center"/>
    </xf>
    <xf numFmtId="180" fontId="5" fillId="11" borderId="29" xfId="0" applyNumberFormat="1" applyFont="1" applyFill="1" applyBorder="1" applyAlignment="1">
      <alignment horizontal="right" vertical="center"/>
    </xf>
    <xf numFmtId="180" fontId="11" fillId="11" borderId="39" xfId="0" applyNumberFormat="1" applyFont="1" applyFill="1" applyBorder="1" applyAlignment="1">
      <alignment horizontal="right" vertical="center" wrapText="1"/>
    </xf>
    <xf numFmtId="4" fontId="5" fillId="11" borderId="20" xfId="0" applyNumberFormat="1" applyFont="1" applyFill="1" applyBorder="1" applyAlignment="1">
      <alignment horizontal="right" vertical="center"/>
    </xf>
    <xf numFmtId="49" fontId="5" fillId="17" borderId="20" xfId="0" applyNumberFormat="1" applyFont="1" applyFill="1" applyBorder="1" applyAlignment="1">
      <alignment horizontal="right" vertical="center"/>
    </xf>
    <xf numFmtId="49" fontId="5" fillId="17" borderId="21" xfId="0" applyNumberFormat="1" applyFont="1" applyFill="1" applyBorder="1" applyAlignment="1">
      <alignment horizontal="right" vertical="center"/>
    </xf>
    <xf numFmtId="180" fontId="5" fillId="17" borderId="42" xfId="0" applyNumberFormat="1" applyFont="1" applyFill="1" applyBorder="1" applyAlignment="1">
      <alignment horizontal="right" vertical="center"/>
    </xf>
    <xf numFmtId="180" fontId="5" fillId="17" borderId="21" xfId="0" applyNumberFormat="1" applyFont="1" applyFill="1" applyBorder="1" applyAlignment="1">
      <alignment horizontal="right" vertical="center"/>
    </xf>
    <xf numFmtId="180" fontId="5" fillId="17" borderId="29" xfId="0" applyNumberFormat="1" applyFont="1" applyFill="1" applyBorder="1" applyAlignment="1">
      <alignment horizontal="right" vertical="center"/>
    </xf>
    <xf numFmtId="4" fontId="5" fillId="17" borderId="39" xfId="0" applyNumberFormat="1" applyFont="1" applyFill="1" applyBorder="1" applyAlignment="1">
      <alignment horizontal="right" vertical="center"/>
    </xf>
    <xf numFmtId="4" fontId="5" fillId="17" borderId="20" xfId="0" applyNumberFormat="1" applyFont="1" applyFill="1" applyBorder="1" applyAlignment="1">
      <alignment horizontal="right" vertical="center"/>
    </xf>
    <xf numFmtId="4" fontId="11" fillId="17" borderId="20" xfId="0" applyNumberFormat="1" applyFont="1" applyFill="1" applyBorder="1" applyAlignment="1">
      <alignment horizontal="right" vertical="center"/>
    </xf>
    <xf numFmtId="49" fontId="5" fillId="48" borderId="20" xfId="0" applyNumberFormat="1" applyFont="1" applyFill="1" applyBorder="1" applyAlignment="1">
      <alignment horizontal="right" vertical="center"/>
    </xf>
    <xf numFmtId="49" fontId="5" fillId="48" borderId="21" xfId="0" applyNumberFormat="1" applyFont="1" applyFill="1" applyBorder="1" applyAlignment="1">
      <alignment horizontal="right" vertical="center"/>
    </xf>
    <xf numFmtId="180" fontId="5" fillId="48" borderId="42" xfId="0" applyNumberFormat="1" applyFont="1" applyFill="1" applyBorder="1" applyAlignment="1">
      <alignment horizontal="right" vertical="center"/>
    </xf>
    <xf numFmtId="180" fontId="5" fillId="48" borderId="21" xfId="0" applyNumberFormat="1" applyFont="1" applyFill="1" applyBorder="1" applyAlignment="1">
      <alignment horizontal="right" vertical="center"/>
    </xf>
    <xf numFmtId="180" fontId="5" fillId="48" borderId="29" xfId="0" applyNumberFormat="1" applyFont="1" applyFill="1" applyBorder="1" applyAlignment="1">
      <alignment horizontal="right" vertical="center"/>
    </xf>
    <xf numFmtId="4" fontId="5" fillId="48" borderId="20" xfId="0" applyNumberFormat="1" applyFont="1" applyFill="1" applyBorder="1" applyAlignment="1">
      <alignment horizontal="right" vertical="center"/>
    </xf>
    <xf numFmtId="180" fontId="11" fillId="18" borderId="39" xfId="0" applyNumberFormat="1" applyFont="1" applyFill="1" applyBorder="1" applyAlignment="1">
      <alignment horizontal="right" vertical="center" wrapText="1"/>
    </xf>
    <xf numFmtId="4" fontId="5" fillId="18" borderId="20" xfId="0" applyNumberFormat="1" applyFont="1" applyFill="1" applyBorder="1" applyAlignment="1">
      <alignment horizontal="right" vertical="center"/>
    </xf>
    <xf numFmtId="49" fontId="5" fillId="12" borderId="20" xfId="0" applyNumberFormat="1" applyFont="1" applyFill="1" applyBorder="1" applyAlignment="1">
      <alignment horizontal="right" vertical="center"/>
    </xf>
    <xf numFmtId="49" fontId="5" fillId="12" borderId="21" xfId="0" applyNumberFormat="1" applyFont="1" applyFill="1" applyBorder="1" applyAlignment="1">
      <alignment horizontal="right" vertical="center"/>
    </xf>
    <xf numFmtId="180" fontId="5" fillId="12" borderId="42" xfId="0" applyNumberFormat="1" applyFont="1" applyFill="1" applyBorder="1" applyAlignment="1">
      <alignment horizontal="right" vertical="center"/>
    </xf>
    <xf numFmtId="180" fontId="5" fillId="12" borderId="21" xfId="0" applyNumberFormat="1" applyFont="1" applyFill="1" applyBorder="1" applyAlignment="1">
      <alignment horizontal="right" vertical="center"/>
    </xf>
    <xf numFmtId="180" fontId="5" fillId="12" borderId="29" xfId="0" applyNumberFormat="1" applyFont="1" applyFill="1" applyBorder="1" applyAlignment="1">
      <alignment horizontal="right" vertical="center"/>
    </xf>
    <xf numFmtId="4" fontId="5" fillId="12" borderId="20" xfId="0" applyNumberFormat="1" applyFont="1" applyFill="1" applyBorder="1" applyAlignment="1">
      <alignment horizontal="right" vertical="center"/>
    </xf>
    <xf numFmtId="49" fontId="5" fillId="6" borderId="20" xfId="0" applyNumberFormat="1" applyFont="1" applyFill="1" applyBorder="1" applyAlignment="1">
      <alignment horizontal="right" vertical="center"/>
    </xf>
    <xf numFmtId="49" fontId="5" fillId="6" borderId="21" xfId="0" applyNumberFormat="1" applyFont="1" applyFill="1" applyBorder="1" applyAlignment="1">
      <alignment horizontal="right" vertical="center"/>
    </xf>
    <xf numFmtId="180" fontId="5" fillId="6" borderId="42" xfId="0" applyNumberFormat="1" applyFont="1" applyFill="1" applyBorder="1" applyAlignment="1">
      <alignment horizontal="right" vertical="center"/>
    </xf>
    <xf numFmtId="180" fontId="5" fillId="6" borderId="21" xfId="0" applyNumberFormat="1" applyFont="1" applyFill="1" applyBorder="1" applyAlignment="1">
      <alignment horizontal="right" vertical="center"/>
    </xf>
    <xf numFmtId="180" fontId="5" fillId="6" borderId="29" xfId="0" applyNumberFormat="1" applyFont="1" applyFill="1" applyBorder="1" applyAlignment="1">
      <alignment horizontal="right" vertical="center"/>
    </xf>
    <xf numFmtId="180" fontId="11" fillId="6" borderId="39" xfId="0" applyNumberFormat="1" applyFont="1" applyFill="1" applyBorder="1" applyAlignment="1">
      <alignment horizontal="right" vertical="center" wrapText="1"/>
    </xf>
    <xf numFmtId="4" fontId="5" fillId="6" borderId="20" xfId="0" applyNumberFormat="1" applyFont="1" applyFill="1" applyBorder="1" applyAlignment="1">
      <alignment horizontal="right" vertical="center"/>
    </xf>
    <xf numFmtId="4" fontId="5" fillId="12" borderId="39" xfId="0" applyNumberFormat="1" applyFont="1" applyFill="1" applyBorder="1" applyAlignment="1">
      <alignment horizontal="right" vertical="center"/>
    </xf>
    <xf numFmtId="4" fontId="11" fillId="12" borderId="20" xfId="0" applyNumberFormat="1" applyFont="1" applyFill="1" applyBorder="1" applyAlignment="1">
      <alignment horizontal="right" vertical="center"/>
    </xf>
    <xf numFmtId="49" fontId="11" fillId="18" borderId="20" xfId="0" applyNumberFormat="1" applyFont="1" applyFill="1" applyBorder="1" applyAlignment="1">
      <alignment horizontal="right" vertical="center"/>
    </xf>
    <xf numFmtId="49" fontId="11" fillId="18" borderId="21" xfId="0" applyNumberFormat="1" applyFont="1" applyFill="1" applyBorder="1" applyAlignment="1">
      <alignment horizontal="right" vertical="center"/>
    </xf>
    <xf numFmtId="180" fontId="11" fillId="18" borderId="42" xfId="0" applyNumberFormat="1" applyFont="1" applyFill="1" applyBorder="1" applyAlignment="1">
      <alignment horizontal="right" vertical="center"/>
    </xf>
    <xf numFmtId="180" fontId="11" fillId="18" borderId="21" xfId="0" applyNumberFormat="1" applyFont="1" applyFill="1" applyBorder="1" applyAlignment="1">
      <alignment horizontal="right" vertical="center"/>
    </xf>
    <xf numFmtId="180" fontId="11" fillId="18" borderId="29" xfId="0" applyNumberFormat="1" applyFont="1" applyFill="1" applyBorder="1" applyAlignment="1">
      <alignment horizontal="right" vertical="center"/>
    </xf>
    <xf numFmtId="4" fontId="5" fillId="48" borderId="39" xfId="0" applyNumberFormat="1" applyFont="1" applyFill="1" applyBorder="1" applyAlignment="1">
      <alignment horizontal="right" vertical="center"/>
    </xf>
    <xf numFmtId="4" fontId="11" fillId="48" borderId="20" xfId="0" applyNumberFormat="1" applyFont="1" applyFill="1" applyBorder="1" applyAlignment="1">
      <alignment horizontal="right" vertical="center"/>
    </xf>
    <xf numFmtId="49" fontId="5" fillId="7" borderId="20" xfId="0" applyNumberFormat="1" applyFont="1" applyFill="1" applyBorder="1" applyAlignment="1">
      <alignment horizontal="right" vertical="center"/>
    </xf>
    <xf numFmtId="49" fontId="5" fillId="7" borderId="21" xfId="0" applyNumberFormat="1" applyFont="1" applyFill="1" applyBorder="1" applyAlignment="1">
      <alignment horizontal="right" vertical="center"/>
    </xf>
    <xf numFmtId="180" fontId="5" fillId="7" borderId="42" xfId="0" applyNumberFormat="1" applyFont="1" applyFill="1" applyBorder="1" applyAlignment="1">
      <alignment horizontal="right" vertical="center"/>
    </xf>
    <xf numFmtId="180" fontId="5" fillId="7" borderId="21" xfId="0" applyNumberFormat="1" applyFont="1" applyFill="1" applyBorder="1" applyAlignment="1">
      <alignment horizontal="right" vertical="center"/>
    </xf>
    <xf numFmtId="180" fontId="5" fillId="7" borderId="29" xfId="0" applyNumberFormat="1" applyFont="1" applyFill="1" applyBorder="1" applyAlignment="1">
      <alignment horizontal="right" vertical="center"/>
    </xf>
    <xf numFmtId="180" fontId="11" fillId="7" borderId="39" xfId="0" applyNumberFormat="1" applyFont="1" applyFill="1" applyBorder="1" applyAlignment="1">
      <alignment horizontal="right" vertical="center" wrapText="1"/>
    </xf>
    <xf numFmtId="4" fontId="5" fillId="7" borderId="20" xfId="0" applyNumberFormat="1" applyFont="1" applyFill="1" applyBorder="1" applyAlignment="1">
      <alignment horizontal="right" vertical="center"/>
    </xf>
    <xf numFmtId="49" fontId="11" fillId="13" borderId="20" xfId="0" applyNumberFormat="1" applyFont="1" applyFill="1" applyBorder="1" applyAlignment="1">
      <alignment horizontal="right" vertical="center"/>
    </xf>
    <xf numFmtId="49" fontId="11" fillId="13" borderId="21" xfId="0" applyNumberFormat="1" applyFont="1" applyFill="1" applyBorder="1" applyAlignment="1">
      <alignment horizontal="right" vertical="center"/>
    </xf>
    <xf numFmtId="180" fontId="11" fillId="13" borderId="42" xfId="0" applyNumberFormat="1" applyFont="1" applyFill="1" applyBorder="1" applyAlignment="1">
      <alignment horizontal="right" vertical="center"/>
    </xf>
    <xf numFmtId="180" fontId="11" fillId="13" borderId="21" xfId="0" applyNumberFormat="1" applyFont="1" applyFill="1" applyBorder="1" applyAlignment="1">
      <alignment horizontal="right" vertical="center"/>
    </xf>
    <xf numFmtId="180" fontId="11" fillId="13" borderId="29" xfId="0" applyNumberFormat="1" applyFont="1" applyFill="1" applyBorder="1" applyAlignment="1">
      <alignment horizontal="right" vertical="center"/>
    </xf>
    <xf numFmtId="4" fontId="11" fillId="13" borderId="39" xfId="0" applyNumberFormat="1" applyFont="1" applyFill="1" applyBorder="1" applyAlignment="1">
      <alignment horizontal="right" vertical="center"/>
    </xf>
    <xf numFmtId="4" fontId="11" fillId="13" borderId="20" xfId="0" applyNumberFormat="1" applyFont="1" applyFill="1" applyBorder="1" applyAlignment="1">
      <alignment horizontal="right" vertical="center"/>
    </xf>
    <xf numFmtId="49" fontId="5" fillId="19" borderId="20" xfId="0" applyNumberFormat="1" applyFont="1" applyFill="1" applyBorder="1" applyAlignment="1">
      <alignment horizontal="right" vertical="center"/>
    </xf>
    <xf numFmtId="49" fontId="5" fillId="19" borderId="21" xfId="0" applyNumberFormat="1" applyFont="1" applyFill="1" applyBorder="1" applyAlignment="1">
      <alignment horizontal="right" vertical="center"/>
    </xf>
    <xf numFmtId="180" fontId="5" fillId="19" borderId="42" xfId="0" applyNumberFormat="1" applyFont="1" applyFill="1" applyBorder="1" applyAlignment="1">
      <alignment horizontal="right" vertical="center"/>
    </xf>
    <xf numFmtId="180" fontId="5" fillId="19" borderId="21" xfId="0" applyNumberFormat="1" applyFont="1" applyFill="1" applyBorder="1" applyAlignment="1">
      <alignment horizontal="right" vertical="center"/>
    </xf>
    <xf numFmtId="180" fontId="5" fillId="19" borderId="29" xfId="0" applyNumberFormat="1" applyFont="1" applyFill="1" applyBorder="1" applyAlignment="1">
      <alignment horizontal="right" vertical="center"/>
    </xf>
    <xf numFmtId="180" fontId="11" fillId="19" borderId="39" xfId="0" applyNumberFormat="1" applyFont="1" applyFill="1" applyBorder="1" applyAlignment="1">
      <alignment horizontal="right" vertical="center" wrapText="1"/>
    </xf>
    <xf numFmtId="4" fontId="5" fillId="19" borderId="20" xfId="0" applyNumberFormat="1" applyFont="1" applyFill="1" applyBorder="1" applyAlignment="1">
      <alignment horizontal="right" vertical="center"/>
    </xf>
    <xf numFmtId="49" fontId="5" fillId="49" borderId="20" xfId="0" applyNumberFormat="1" applyFont="1" applyFill="1" applyBorder="1" applyAlignment="1">
      <alignment horizontal="right" vertical="center"/>
    </xf>
    <xf numFmtId="49" fontId="5" fillId="49" borderId="21" xfId="0" applyNumberFormat="1" applyFont="1" applyFill="1" applyBorder="1" applyAlignment="1">
      <alignment horizontal="right" vertical="center"/>
    </xf>
    <xf numFmtId="180" fontId="5" fillId="49" borderId="42" xfId="0" applyNumberFormat="1" applyFont="1" applyFill="1" applyBorder="1" applyAlignment="1">
      <alignment horizontal="right" vertical="center"/>
    </xf>
    <xf numFmtId="180" fontId="5" fillId="49" borderId="21" xfId="0" applyNumberFormat="1" applyFont="1" applyFill="1" applyBorder="1" applyAlignment="1">
      <alignment horizontal="right" vertical="center"/>
    </xf>
    <xf numFmtId="180" fontId="5" fillId="49" borderId="29" xfId="0" applyNumberFormat="1" applyFont="1" applyFill="1" applyBorder="1" applyAlignment="1">
      <alignment horizontal="right" vertical="center"/>
    </xf>
    <xf numFmtId="4" fontId="5" fillId="49" borderId="39" xfId="0" applyNumberFormat="1" applyFont="1" applyFill="1" applyBorder="1" applyAlignment="1">
      <alignment horizontal="right" vertical="center"/>
    </xf>
    <xf numFmtId="4" fontId="5" fillId="49" borderId="20" xfId="0" applyNumberFormat="1" applyFont="1" applyFill="1" applyBorder="1" applyAlignment="1">
      <alignment horizontal="right" vertical="center"/>
    </xf>
    <xf numFmtId="4" fontId="11" fillId="49" borderId="20" xfId="0" applyNumberFormat="1" applyFont="1" applyFill="1" applyBorder="1" applyAlignment="1">
      <alignment horizontal="right" vertical="center"/>
    </xf>
    <xf numFmtId="49" fontId="5" fillId="40" borderId="20" xfId="0" applyNumberFormat="1" applyFont="1" applyFill="1" applyBorder="1" applyAlignment="1">
      <alignment horizontal="right" vertical="center"/>
    </xf>
    <xf numFmtId="49" fontId="5" fillId="40" borderId="21" xfId="0" applyNumberFormat="1" applyFont="1" applyFill="1" applyBorder="1" applyAlignment="1">
      <alignment horizontal="right" vertical="center"/>
    </xf>
    <xf numFmtId="180" fontId="5" fillId="40" borderId="42" xfId="0" applyNumberFormat="1" applyFont="1" applyFill="1" applyBorder="1" applyAlignment="1">
      <alignment horizontal="right" vertical="center"/>
    </xf>
    <xf numFmtId="180" fontId="5" fillId="40" borderId="21" xfId="0" applyNumberFormat="1" applyFont="1" applyFill="1" applyBorder="1" applyAlignment="1">
      <alignment horizontal="right" vertical="center"/>
    </xf>
    <xf numFmtId="180" fontId="5" fillId="40" borderId="29" xfId="0" applyNumberFormat="1" applyFont="1" applyFill="1" applyBorder="1" applyAlignment="1">
      <alignment horizontal="right" vertical="center"/>
    </xf>
    <xf numFmtId="4" fontId="5" fillId="40" borderId="39" xfId="0" applyNumberFormat="1" applyFont="1" applyFill="1" applyBorder="1" applyAlignment="1">
      <alignment horizontal="right" vertical="center"/>
    </xf>
    <xf numFmtId="4" fontId="5" fillId="40" borderId="20" xfId="0" applyNumberFormat="1" applyFont="1" applyFill="1" applyBorder="1" applyAlignment="1">
      <alignment horizontal="right" vertical="center"/>
    </xf>
    <xf numFmtId="4" fontId="11" fillId="40" borderId="20" xfId="0" applyNumberFormat="1" applyFont="1" applyFill="1" applyBorder="1" applyAlignment="1">
      <alignment horizontal="right" vertical="center"/>
    </xf>
    <xf numFmtId="49" fontId="5" fillId="41" borderId="20" xfId="0" applyNumberFormat="1" applyFont="1" applyFill="1" applyBorder="1" applyAlignment="1">
      <alignment horizontal="right" vertical="center"/>
    </xf>
    <xf numFmtId="49" fontId="5" fillId="41" borderId="21" xfId="0" applyNumberFormat="1" applyFont="1" applyFill="1" applyBorder="1" applyAlignment="1">
      <alignment horizontal="right" vertical="center"/>
    </xf>
    <xf numFmtId="180" fontId="5" fillId="41" borderId="42" xfId="0" applyNumberFormat="1" applyFont="1" applyFill="1" applyBorder="1" applyAlignment="1">
      <alignment horizontal="right" vertical="center"/>
    </xf>
    <xf numFmtId="180" fontId="5" fillId="41" borderId="21" xfId="0" applyNumberFormat="1" applyFont="1" applyFill="1" applyBorder="1" applyAlignment="1">
      <alignment horizontal="right" vertical="center"/>
    </xf>
    <xf numFmtId="180" fontId="5" fillId="41" borderId="29" xfId="0" applyNumberFormat="1" applyFont="1" applyFill="1" applyBorder="1" applyAlignment="1">
      <alignment horizontal="right" vertical="center"/>
    </xf>
    <xf numFmtId="180" fontId="11" fillId="41" borderId="39" xfId="0" applyNumberFormat="1" applyFont="1" applyFill="1" applyBorder="1" applyAlignment="1">
      <alignment horizontal="right" vertical="center" wrapText="1"/>
    </xf>
    <xf numFmtId="4" fontId="5" fillId="41" borderId="20" xfId="0" applyNumberFormat="1" applyFont="1" applyFill="1" applyBorder="1" applyAlignment="1">
      <alignment horizontal="right" vertical="center"/>
    </xf>
    <xf numFmtId="49" fontId="5" fillId="50" borderId="20" xfId="0" applyNumberFormat="1" applyFont="1" applyFill="1" applyBorder="1" applyAlignment="1">
      <alignment horizontal="right" vertical="center"/>
    </xf>
    <xf numFmtId="49" fontId="5" fillId="50" borderId="21" xfId="0" applyNumberFormat="1" applyFont="1" applyFill="1" applyBorder="1" applyAlignment="1">
      <alignment horizontal="right" vertical="center"/>
    </xf>
    <xf numFmtId="180" fontId="5" fillId="50" borderId="42" xfId="0" applyNumberFormat="1" applyFont="1" applyFill="1" applyBorder="1" applyAlignment="1">
      <alignment horizontal="right" vertical="center"/>
    </xf>
    <xf numFmtId="180" fontId="5" fillId="50" borderId="21" xfId="0" applyNumberFormat="1" applyFont="1" applyFill="1" applyBorder="1" applyAlignment="1">
      <alignment horizontal="right" vertical="center"/>
    </xf>
    <xf numFmtId="180" fontId="5" fillId="50" borderId="29" xfId="0" applyNumberFormat="1" applyFont="1" applyFill="1" applyBorder="1" applyAlignment="1">
      <alignment horizontal="right" vertical="center"/>
    </xf>
    <xf numFmtId="180" fontId="11" fillId="50" borderId="39" xfId="0" applyNumberFormat="1" applyFont="1" applyFill="1" applyBorder="1" applyAlignment="1">
      <alignment horizontal="right" vertical="center" wrapText="1"/>
    </xf>
    <xf numFmtId="4" fontId="5" fillId="50" borderId="20" xfId="0" applyNumberFormat="1" applyFont="1" applyFill="1" applyBorder="1" applyAlignment="1">
      <alignment horizontal="right" vertical="center"/>
    </xf>
    <xf numFmtId="49" fontId="5" fillId="51" borderId="20" xfId="0" applyNumberFormat="1" applyFont="1" applyFill="1" applyBorder="1" applyAlignment="1">
      <alignment horizontal="right" vertical="center"/>
    </xf>
    <xf numFmtId="49" fontId="5" fillId="51" borderId="21" xfId="0" applyNumberFormat="1" applyFont="1" applyFill="1" applyBorder="1" applyAlignment="1">
      <alignment horizontal="right" vertical="center"/>
    </xf>
    <xf numFmtId="180" fontId="5" fillId="51" borderId="42" xfId="0" applyNumberFormat="1" applyFont="1" applyFill="1" applyBorder="1" applyAlignment="1">
      <alignment horizontal="right" vertical="center"/>
    </xf>
    <xf numFmtId="180" fontId="5" fillId="51" borderId="21" xfId="0" applyNumberFormat="1" applyFont="1" applyFill="1" applyBorder="1" applyAlignment="1">
      <alignment horizontal="right" vertical="center"/>
    </xf>
    <xf numFmtId="180" fontId="5" fillId="51" borderId="29" xfId="0" applyNumberFormat="1" applyFont="1" applyFill="1" applyBorder="1" applyAlignment="1">
      <alignment horizontal="right" vertical="center"/>
    </xf>
    <xf numFmtId="4" fontId="5" fillId="51" borderId="39" xfId="0" applyNumberFormat="1" applyFont="1" applyFill="1" applyBorder="1" applyAlignment="1">
      <alignment horizontal="right" vertical="center"/>
    </xf>
    <xf numFmtId="4" fontId="5" fillId="51" borderId="20" xfId="0" applyNumberFormat="1" applyFont="1" applyFill="1" applyBorder="1" applyAlignment="1">
      <alignment horizontal="right" vertical="center"/>
    </xf>
    <xf numFmtId="4" fontId="11" fillId="51" borderId="20" xfId="0" applyNumberFormat="1" applyFont="1" applyFill="1" applyBorder="1" applyAlignment="1">
      <alignment horizontal="right" vertical="center"/>
    </xf>
    <xf numFmtId="49" fontId="5" fillId="52" borderId="20" xfId="0" applyNumberFormat="1" applyFont="1" applyFill="1" applyBorder="1" applyAlignment="1">
      <alignment horizontal="right" vertical="center"/>
    </xf>
    <xf numFmtId="49" fontId="5" fillId="52" borderId="21" xfId="0" applyNumberFormat="1" applyFont="1" applyFill="1" applyBorder="1" applyAlignment="1">
      <alignment horizontal="right" vertical="center"/>
    </xf>
    <xf numFmtId="180" fontId="5" fillId="52" borderId="42" xfId="0" applyNumberFormat="1" applyFont="1" applyFill="1" applyBorder="1" applyAlignment="1">
      <alignment horizontal="right" vertical="center"/>
    </xf>
    <xf numFmtId="180" fontId="5" fillId="52" borderId="21" xfId="0" applyNumberFormat="1" applyFont="1" applyFill="1" applyBorder="1" applyAlignment="1">
      <alignment horizontal="right" vertical="center"/>
    </xf>
    <xf numFmtId="180" fontId="5" fillId="52" borderId="29" xfId="0" applyNumberFormat="1" applyFont="1" applyFill="1" applyBorder="1" applyAlignment="1">
      <alignment horizontal="right" vertical="center"/>
    </xf>
    <xf numFmtId="180" fontId="11" fillId="52" borderId="39" xfId="0" applyNumberFormat="1" applyFont="1" applyFill="1" applyBorder="1" applyAlignment="1">
      <alignment horizontal="right" vertical="center" wrapText="1"/>
    </xf>
    <xf numFmtId="4" fontId="5" fillId="52" borderId="20" xfId="0" applyNumberFormat="1" applyFont="1" applyFill="1" applyBorder="1" applyAlignment="1">
      <alignment horizontal="right" vertical="center"/>
    </xf>
    <xf numFmtId="0" fontId="10" fillId="33" borderId="49" xfId="0" applyFont="1" applyFill="1" applyBorder="1" applyAlignment="1">
      <alignment horizontal="center" vertical="center" wrapText="1"/>
    </xf>
    <xf numFmtId="180" fontId="11" fillId="44" borderId="38" xfId="0" applyNumberFormat="1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80" fontId="11" fillId="19" borderId="38" xfId="0" applyNumberFormat="1" applyFont="1" applyFill="1" applyBorder="1" applyAlignment="1">
      <alignment horizontal="right" vertical="center" wrapText="1"/>
    </xf>
    <xf numFmtId="4" fontId="5" fillId="48" borderId="38" xfId="0" applyNumberFormat="1" applyFont="1" applyFill="1" applyBorder="1" applyAlignment="1">
      <alignment horizontal="right" vertical="center"/>
    </xf>
    <xf numFmtId="4" fontId="5" fillId="43" borderId="38" xfId="0" applyNumberFormat="1" applyFont="1" applyFill="1" applyBorder="1" applyAlignment="1">
      <alignment horizontal="right" vertical="center"/>
    </xf>
    <xf numFmtId="49" fontId="5" fillId="7" borderId="17" xfId="0" applyNumberFormat="1" applyFont="1" applyFill="1" applyBorder="1" applyAlignment="1">
      <alignment horizontal="right" vertical="center"/>
    </xf>
    <xf numFmtId="49" fontId="5" fillId="7" borderId="18" xfId="0" applyNumberFormat="1" applyFont="1" applyFill="1" applyBorder="1" applyAlignment="1">
      <alignment horizontal="right" vertical="center"/>
    </xf>
    <xf numFmtId="180" fontId="5" fillId="7" borderId="41" xfId="0" applyNumberFormat="1" applyFont="1" applyFill="1" applyBorder="1" applyAlignment="1">
      <alignment horizontal="right" vertical="center"/>
    </xf>
    <xf numFmtId="180" fontId="5" fillId="7" borderId="18" xfId="0" applyNumberFormat="1" applyFont="1" applyFill="1" applyBorder="1" applyAlignment="1">
      <alignment horizontal="right" vertical="center"/>
    </xf>
    <xf numFmtId="180" fontId="5" fillId="7" borderId="37" xfId="0" applyNumberFormat="1" applyFont="1" applyFill="1" applyBorder="1" applyAlignment="1">
      <alignment horizontal="right" vertical="center"/>
    </xf>
    <xf numFmtId="180" fontId="11" fillId="7" borderId="36" xfId="0" applyNumberFormat="1" applyFont="1" applyFill="1" applyBorder="1" applyAlignment="1">
      <alignment horizontal="right" vertical="center" wrapText="1"/>
    </xf>
    <xf numFmtId="4" fontId="5" fillId="7" borderId="17" xfId="0" applyNumberFormat="1" applyFont="1" applyFill="1" applyBorder="1" applyAlignment="1">
      <alignment horizontal="right" vertical="center"/>
    </xf>
    <xf numFmtId="180" fontId="11" fillId="50" borderId="38" xfId="0" applyNumberFormat="1" applyFont="1" applyFill="1" applyBorder="1" applyAlignment="1">
      <alignment horizontal="right" vertical="center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50" xfId="0" applyFont="1" applyFill="1" applyBorder="1" applyAlignment="1">
      <alignment horizontal="left" vertical="top" wrapText="1"/>
    </xf>
    <xf numFmtId="0" fontId="5" fillId="33" borderId="51" xfId="0" applyFont="1" applyFill="1" applyBorder="1" applyAlignment="1">
      <alignment horizontal="left" vertical="top" wrapText="1"/>
    </xf>
    <xf numFmtId="0" fontId="4" fillId="35" borderId="49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left"/>
    </xf>
    <xf numFmtId="0" fontId="3" fillId="35" borderId="55" xfId="0" applyFont="1" applyFill="1" applyBorder="1" applyAlignment="1">
      <alignment horizontal="left"/>
    </xf>
    <xf numFmtId="0" fontId="3" fillId="35" borderId="56" xfId="0" applyFont="1" applyFill="1" applyBorder="1" applyAlignment="1">
      <alignment horizontal="left"/>
    </xf>
    <xf numFmtId="0" fontId="10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showGridLines="0" showZeros="0" tabSelected="1" view="pageBreakPreview" zoomScaleSheetLayoutView="100" zoomScalePageLayoutView="0" workbookViewId="0" topLeftCell="A1">
      <selection activeCell="E8" sqref="E8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11</v>
      </c>
    </row>
    <row r="2" spans="1:8" ht="15">
      <c r="A2" s="12" t="s">
        <v>27</v>
      </c>
      <c r="H2" s="13" t="s">
        <v>114</v>
      </c>
    </row>
    <row r="3" ht="15">
      <c r="A3" s="12"/>
    </row>
    <row r="4" spans="1:15" ht="15">
      <c r="A4" s="80" t="s">
        <v>33</v>
      </c>
      <c r="B4" s="377" t="s">
        <v>63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377" t="s">
        <v>115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380" t="s">
        <v>35</v>
      </c>
      <c r="B10" s="382" t="s">
        <v>36</v>
      </c>
      <c r="C10" s="375"/>
      <c r="D10" s="375"/>
      <c r="E10" s="375"/>
      <c r="F10" s="375"/>
      <c r="G10" s="375"/>
      <c r="H10" s="376"/>
      <c r="I10" s="382" t="s">
        <v>37</v>
      </c>
      <c r="J10" s="375"/>
      <c r="K10" s="376"/>
      <c r="L10" s="382" t="s">
        <v>40</v>
      </c>
      <c r="M10" s="388"/>
      <c r="N10" s="388"/>
      <c r="O10" s="389"/>
      <c r="P10" s="9"/>
      <c r="Q10" s="9"/>
    </row>
    <row r="11" spans="1:15" s="2" customFormat="1" ht="53.25" customHeight="1" thickBot="1">
      <c r="A11" s="38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99" customFormat="1" ht="57" customHeight="1">
      <c r="A12" s="96">
        <v>1</v>
      </c>
      <c r="B12" s="142" t="s">
        <v>70</v>
      </c>
      <c r="C12" s="163" t="s">
        <v>65</v>
      </c>
      <c r="D12" s="163" t="s">
        <v>67</v>
      </c>
      <c r="E12" s="163" t="s">
        <v>66</v>
      </c>
      <c r="F12" s="163" t="s">
        <v>69</v>
      </c>
      <c r="G12" s="164" t="s">
        <v>67</v>
      </c>
      <c r="H12" s="165" t="s">
        <v>64</v>
      </c>
      <c r="I12" s="166">
        <v>8000</v>
      </c>
      <c r="J12" s="167">
        <v>8000</v>
      </c>
      <c r="K12" s="168">
        <v>1048.6</v>
      </c>
      <c r="L12" s="169">
        <f aca="true" t="shared" si="0" ref="L12:L38">+I12</f>
        <v>8000</v>
      </c>
      <c r="M12" s="170">
        <f aca="true" t="shared" si="1" ref="M12:M39">+L12-J12</f>
        <v>0</v>
      </c>
      <c r="N12" s="170">
        <f>+K12</f>
        <v>1048.6</v>
      </c>
      <c r="O12" s="161" t="s">
        <v>86</v>
      </c>
    </row>
    <row r="13" spans="1:15" s="103" customFormat="1" ht="79.5" customHeight="1">
      <c r="A13" s="100">
        <v>2</v>
      </c>
      <c r="B13" s="162" t="s">
        <v>70</v>
      </c>
      <c r="C13" s="171" t="s">
        <v>65</v>
      </c>
      <c r="D13" s="171" t="s">
        <v>67</v>
      </c>
      <c r="E13" s="171" t="s">
        <v>66</v>
      </c>
      <c r="F13" s="171" t="s">
        <v>68</v>
      </c>
      <c r="G13" s="172" t="s">
        <v>67</v>
      </c>
      <c r="H13" s="172" t="s">
        <v>64</v>
      </c>
      <c r="I13" s="173">
        <v>462788</v>
      </c>
      <c r="J13" s="174">
        <v>262331</v>
      </c>
      <c r="K13" s="175">
        <v>97326.88</v>
      </c>
      <c r="L13" s="176">
        <f t="shared" si="0"/>
        <v>462788</v>
      </c>
      <c r="M13" s="177">
        <f t="shared" si="1"/>
        <v>200457</v>
      </c>
      <c r="N13" s="177">
        <f>+K13</f>
        <v>97326.88</v>
      </c>
      <c r="O13" s="151" t="s">
        <v>87</v>
      </c>
    </row>
    <row r="14" spans="1:15" s="104" customFormat="1" ht="48">
      <c r="A14" s="100">
        <v>3</v>
      </c>
      <c r="B14" s="145" t="s">
        <v>70</v>
      </c>
      <c r="C14" s="185" t="s">
        <v>65</v>
      </c>
      <c r="D14" s="185" t="s">
        <v>67</v>
      </c>
      <c r="E14" s="185" t="s">
        <v>66</v>
      </c>
      <c r="F14" s="185" t="s">
        <v>71</v>
      </c>
      <c r="G14" s="186" t="s">
        <v>67</v>
      </c>
      <c r="H14" s="186" t="s">
        <v>64</v>
      </c>
      <c r="I14" s="187">
        <v>15000</v>
      </c>
      <c r="J14" s="188">
        <v>2401120.45</v>
      </c>
      <c r="K14" s="189">
        <v>2386120.45</v>
      </c>
      <c r="L14" s="190">
        <f t="shared" si="0"/>
        <v>15000</v>
      </c>
      <c r="M14" s="191">
        <f t="shared" si="1"/>
        <v>-2386120.45</v>
      </c>
      <c r="N14" s="191">
        <f>+K14</f>
        <v>2386120.45</v>
      </c>
      <c r="O14" s="151" t="s">
        <v>88</v>
      </c>
    </row>
    <row r="15" spans="1:15" s="106" customFormat="1" ht="30" customHeight="1">
      <c r="A15" s="97">
        <v>4</v>
      </c>
      <c r="B15" s="145" t="s">
        <v>70</v>
      </c>
      <c r="C15" s="192" t="s">
        <v>65</v>
      </c>
      <c r="D15" s="192" t="s">
        <v>67</v>
      </c>
      <c r="E15" s="192" t="s">
        <v>66</v>
      </c>
      <c r="F15" s="192" t="s">
        <v>85</v>
      </c>
      <c r="G15" s="193" t="s">
        <v>67</v>
      </c>
      <c r="H15" s="193" t="s">
        <v>64</v>
      </c>
      <c r="I15" s="194">
        <v>70000</v>
      </c>
      <c r="J15" s="195">
        <v>3500</v>
      </c>
      <c r="K15" s="196">
        <v>0</v>
      </c>
      <c r="L15" s="197">
        <f t="shared" si="0"/>
        <v>70000</v>
      </c>
      <c r="M15" s="198">
        <f t="shared" si="1"/>
        <v>66500</v>
      </c>
      <c r="N15" s="198">
        <f>+K15</f>
        <v>0</v>
      </c>
      <c r="O15" s="158" t="s">
        <v>89</v>
      </c>
    </row>
    <row r="16" spans="1:15" s="107" customFormat="1" ht="123" customHeight="1">
      <c r="A16" s="100">
        <v>5</v>
      </c>
      <c r="B16" s="145" t="s">
        <v>70</v>
      </c>
      <c r="C16" s="199" t="s">
        <v>65</v>
      </c>
      <c r="D16" s="199" t="s">
        <v>67</v>
      </c>
      <c r="E16" s="199" t="s">
        <v>73</v>
      </c>
      <c r="F16" s="199" t="s">
        <v>69</v>
      </c>
      <c r="G16" s="200" t="s">
        <v>67</v>
      </c>
      <c r="H16" s="200" t="s">
        <v>64</v>
      </c>
      <c r="I16" s="201">
        <v>3126215</v>
      </c>
      <c r="J16" s="202">
        <v>2171563.51</v>
      </c>
      <c r="K16" s="203">
        <v>592248.52</v>
      </c>
      <c r="L16" s="204">
        <f t="shared" si="0"/>
        <v>3126215</v>
      </c>
      <c r="M16" s="205">
        <f t="shared" si="1"/>
        <v>954651.4900000002</v>
      </c>
      <c r="N16" s="205">
        <f>+K16</f>
        <v>592248.52</v>
      </c>
      <c r="O16" s="151" t="s">
        <v>91</v>
      </c>
    </row>
    <row r="17" spans="1:15" s="108" customFormat="1" ht="67.5" customHeight="1">
      <c r="A17" s="100">
        <v>6</v>
      </c>
      <c r="B17" s="145" t="s">
        <v>70</v>
      </c>
      <c r="C17" s="206" t="s">
        <v>65</v>
      </c>
      <c r="D17" s="206" t="s">
        <v>67</v>
      </c>
      <c r="E17" s="206" t="s">
        <v>74</v>
      </c>
      <c r="F17" s="206" t="s">
        <v>69</v>
      </c>
      <c r="G17" s="207" t="s">
        <v>67</v>
      </c>
      <c r="H17" s="207" t="s">
        <v>64</v>
      </c>
      <c r="I17" s="208">
        <v>88800</v>
      </c>
      <c r="J17" s="209">
        <v>78800</v>
      </c>
      <c r="K17" s="210">
        <v>22400</v>
      </c>
      <c r="L17" s="211">
        <f t="shared" si="0"/>
        <v>88800</v>
      </c>
      <c r="M17" s="212">
        <f t="shared" si="1"/>
        <v>10000</v>
      </c>
      <c r="N17" s="213">
        <f aca="true" t="shared" si="2" ref="N17:N39">+K17</f>
        <v>22400</v>
      </c>
      <c r="O17" s="151" t="s">
        <v>92</v>
      </c>
    </row>
    <row r="18" spans="1:15" s="109" customFormat="1" ht="165.75" customHeight="1">
      <c r="A18" s="97">
        <v>7</v>
      </c>
      <c r="B18" s="145" t="s">
        <v>70</v>
      </c>
      <c r="C18" s="214" t="s">
        <v>65</v>
      </c>
      <c r="D18" s="214" t="s">
        <v>67</v>
      </c>
      <c r="E18" s="214" t="s">
        <v>75</v>
      </c>
      <c r="F18" s="214" t="s">
        <v>69</v>
      </c>
      <c r="G18" s="215" t="s">
        <v>67</v>
      </c>
      <c r="H18" s="215" t="s">
        <v>64</v>
      </c>
      <c r="I18" s="216">
        <v>91077</v>
      </c>
      <c r="J18" s="217">
        <v>94043</v>
      </c>
      <c r="K18" s="218">
        <v>31958.51</v>
      </c>
      <c r="L18" s="219">
        <f t="shared" si="0"/>
        <v>91077</v>
      </c>
      <c r="M18" s="220">
        <f t="shared" si="1"/>
        <v>-2966</v>
      </c>
      <c r="N18" s="220">
        <f t="shared" si="2"/>
        <v>31958.51</v>
      </c>
      <c r="O18" s="151" t="s">
        <v>93</v>
      </c>
    </row>
    <row r="19" spans="1:15" s="110" customFormat="1" ht="66" customHeight="1">
      <c r="A19" s="100">
        <v>8</v>
      </c>
      <c r="B19" s="145" t="s">
        <v>70</v>
      </c>
      <c r="C19" s="221" t="s">
        <v>65</v>
      </c>
      <c r="D19" s="221" t="s">
        <v>67</v>
      </c>
      <c r="E19" s="221" t="s">
        <v>76</v>
      </c>
      <c r="F19" s="221" t="s">
        <v>69</v>
      </c>
      <c r="G19" s="222" t="s">
        <v>67</v>
      </c>
      <c r="H19" s="222" t="s">
        <v>64</v>
      </c>
      <c r="I19" s="223">
        <v>380300</v>
      </c>
      <c r="J19" s="224">
        <v>501640.07</v>
      </c>
      <c r="K19" s="225">
        <v>188323.28</v>
      </c>
      <c r="L19" s="227">
        <f t="shared" si="0"/>
        <v>380300</v>
      </c>
      <c r="M19" s="226">
        <f t="shared" si="1"/>
        <v>-121340.07</v>
      </c>
      <c r="N19" s="228">
        <f t="shared" si="2"/>
        <v>188323.28</v>
      </c>
      <c r="O19" s="151" t="s">
        <v>94</v>
      </c>
    </row>
    <row r="20" spans="1:15" s="111" customFormat="1" ht="65.25" customHeight="1">
      <c r="A20" s="100">
        <v>9</v>
      </c>
      <c r="B20" s="145" t="s">
        <v>70</v>
      </c>
      <c r="C20" s="229" t="s">
        <v>65</v>
      </c>
      <c r="D20" s="229" t="s">
        <v>67</v>
      </c>
      <c r="E20" s="229" t="s">
        <v>77</v>
      </c>
      <c r="F20" s="229" t="s">
        <v>67</v>
      </c>
      <c r="G20" s="230" t="s">
        <v>69</v>
      </c>
      <c r="H20" s="230" t="s">
        <v>64</v>
      </c>
      <c r="I20" s="231">
        <v>179920</v>
      </c>
      <c r="J20" s="232">
        <v>144318.02</v>
      </c>
      <c r="K20" s="233">
        <v>37210.56</v>
      </c>
      <c r="L20" s="234">
        <f t="shared" si="0"/>
        <v>179920</v>
      </c>
      <c r="M20" s="235">
        <f t="shared" si="1"/>
        <v>35601.98000000001</v>
      </c>
      <c r="N20" s="235">
        <f t="shared" si="2"/>
        <v>37210.56</v>
      </c>
      <c r="O20" s="151" t="s">
        <v>95</v>
      </c>
    </row>
    <row r="21" spans="1:15" s="112" customFormat="1" ht="132">
      <c r="A21" s="97">
        <v>10</v>
      </c>
      <c r="B21" s="145" t="s">
        <v>70</v>
      </c>
      <c r="C21" s="236" t="s">
        <v>65</v>
      </c>
      <c r="D21" s="236" t="s">
        <v>67</v>
      </c>
      <c r="E21" s="236" t="s">
        <v>78</v>
      </c>
      <c r="F21" s="236" t="s">
        <v>67</v>
      </c>
      <c r="G21" s="237" t="s">
        <v>69</v>
      </c>
      <c r="H21" s="237" t="s">
        <v>64</v>
      </c>
      <c r="I21" s="238">
        <v>76196</v>
      </c>
      <c r="J21" s="239">
        <v>376819.83</v>
      </c>
      <c r="K21" s="240">
        <v>112350.3</v>
      </c>
      <c r="L21" s="241">
        <f t="shared" si="0"/>
        <v>76196</v>
      </c>
      <c r="M21" s="242">
        <f t="shared" si="1"/>
        <v>-300623.83</v>
      </c>
      <c r="N21" s="243">
        <f t="shared" si="2"/>
        <v>112350.3</v>
      </c>
      <c r="O21" s="151" t="s">
        <v>96</v>
      </c>
    </row>
    <row r="22" spans="1:15" s="113" customFormat="1" ht="52.5" customHeight="1">
      <c r="A22" s="100">
        <v>11</v>
      </c>
      <c r="B22" s="145" t="s">
        <v>70</v>
      </c>
      <c r="C22" s="244" t="s">
        <v>72</v>
      </c>
      <c r="D22" s="244" t="s">
        <v>67</v>
      </c>
      <c r="E22" s="244" t="s">
        <v>73</v>
      </c>
      <c r="F22" s="244" t="s">
        <v>67</v>
      </c>
      <c r="G22" s="245" t="s">
        <v>69</v>
      </c>
      <c r="H22" s="245" t="s">
        <v>64</v>
      </c>
      <c r="I22" s="246">
        <v>477237</v>
      </c>
      <c r="J22" s="247">
        <v>799976.35</v>
      </c>
      <c r="K22" s="248">
        <v>423829.15</v>
      </c>
      <c r="L22" s="249">
        <f t="shared" si="0"/>
        <v>477237</v>
      </c>
      <c r="M22" s="250">
        <f t="shared" si="1"/>
        <v>-322739.35</v>
      </c>
      <c r="N22" s="250">
        <f t="shared" si="2"/>
        <v>423829.15</v>
      </c>
      <c r="O22" s="151" t="s">
        <v>97</v>
      </c>
    </row>
    <row r="23" spans="1:15" s="114" customFormat="1" ht="102" customHeight="1">
      <c r="A23" s="100">
        <v>12</v>
      </c>
      <c r="B23" s="145" t="s">
        <v>70</v>
      </c>
      <c r="C23" s="251" t="s">
        <v>72</v>
      </c>
      <c r="D23" s="251" t="s">
        <v>67</v>
      </c>
      <c r="E23" s="251" t="s">
        <v>74</v>
      </c>
      <c r="F23" s="251" t="s">
        <v>67</v>
      </c>
      <c r="G23" s="251" t="s">
        <v>69</v>
      </c>
      <c r="H23" s="252" t="s">
        <v>64</v>
      </c>
      <c r="I23" s="253">
        <v>60000</v>
      </c>
      <c r="J23" s="254">
        <v>1060000</v>
      </c>
      <c r="K23" s="255">
        <v>437500</v>
      </c>
      <c r="L23" s="256">
        <f t="shared" si="0"/>
        <v>60000</v>
      </c>
      <c r="M23" s="257">
        <f t="shared" si="1"/>
        <v>-1000000</v>
      </c>
      <c r="N23" s="258">
        <f t="shared" si="2"/>
        <v>437500</v>
      </c>
      <c r="O23" s="151" t="s">
        <v>98</v>
      </c>
    </row>
    <row r="24" spans="1:15" s="115" customFormat="1" ht="103.5" customHeight="1">
      <c r="A24" s="97">
        <v>13</v>
      </c>
      <c r="B24" s="145" t="s">
        <v>70</v>
      </c>
      <c r="C24" s="273" t="s">
        <v>72</v>
      </c>
      <c r="D24" s="273" t="s">
        <v>67</v>
      </c>
      <c r="E24" s="273" t="s">
        <v>75</v>
      </c>
      <c r="F24" s="273" t="s">
        <v>67</v>
      </c>
      <c r="G24" s="273" t="s">
        <v>69</v>
      </c>
      <c r="H24" s="274" t="s">
        <v>64</v>
      </c>
      <c r="I24" s="275">
        <v>55000</v>
      </c>
      <c r="J24" s="276">
        <v>1253800</v>
      </c>
      <c r="K24" s="277">
        <v>451250</v>
      </c>
      <c r="L24" s="278">
        <f t="shared" si="0"/>
        <v>55000</v>
      </c>
      <c r="M24" s="279">
        <f t="shared" si="1"/>
        <v>-1198800</v>
      </c>
      <c r="N24" s="279">
        <f t="shared" si="2"/>
        <v>451250</v>
      </c>
      <c r="O24" s="151" t="s">
        <v>99</v>
      </c>
    </row>
    <row r="25" spans="1:15" s="116" customFormat="1" ht="106.5" customHeight="1">
      <c r="A25" s="100">
        <v>14</v>
      </c>
      <c r="B25" s="145" t="s">
        <v>70</v>
      </c>
      <c r="C25" s="267" t="s">
        <v>72</v>
      </c>
      <c r="D25" s="267" t="s">
        <v>67</v>
      </c>
      <c r="E25" s="267" t="s">
        <v>76</v>
      </c>
      <c r="F25" s="267" t="s">
        <v>67</v>
      </c>
      <c r="G25" s="267" t="s">
        <v>69</v>
      </c>
      <c r="H25" s="268" t="s">
        <v>64</v>
      </c>
      <c r="I25" s="269">
        <v>45000</v>
      </c>
      <c r="J25" s="270">
        <v>915488</v>
      </c>
      <c r="K25" s="271">
        <v>223082.62</v>
      </c>
      <c r="L25" s="280">
        <f t="shared" si="0"/>
        <v>45000</v>
      </c>
      <c r="M25" s="272">
        <f t="shared" si="1"/>
        <v>-870488</v>
      </c>
      <c r="N25" s="281">
        <f t="shared" si="2"/>
        <v>223082.62</v>
      </c>
      <c r="O25" s="151" t="s">
        <v>100</v>
      </c>
    </row>
    <row r="26" spans="1:15" s="117" customFormat="1" ht="72">
      <c r="A26" s="100">
        <v>15</v>
      </c>
      <c r="B26" s="152" t="s">
        <v>70</v>
      </c>
      <c r="C26" s="282" t="s">
        <v>72</v>
      </c>
      <c r="D26" s="282" t="s">
        <v>67</v>
      </c>
      <c r="E26" s="282" t="s">
        <v>77</v>
      </c>
      <c r="F26" s="282" t="s">
        <v>67</v>
      </c>
      <c r="G26" s="282" t="s">
        <v>69</v>
      </c>
      <c r="H26" s="283" t="s">
        <v>64</v>
      </c>
      <c r="I26" s="284">
        <v>1188</v>
      </c>
      <c r="J26" s="285">
        <v>1203.31</v>
      </c>
      <c r="K26" s="286">
        <v>0</v>
      </c>
      <c r="L26" s="265">
        <f t="shared" si="0"/>
        <v>1188</v>
      </c>
      <c r="M26" s="266">
        <f t="shared" si="1"/>
        <v>-15.309999999999945</v>
      </c>
      <c r="N26" s="266">
        <f t="shared" si="2"/>
        <v>0</v>
      </c>
      <c r="O26" s="158" t="s">
        <v>101</v>
      </c>
    </row>
    <row r="27" spans="1:15" s="117" customFormat="1" ht="90.75" customHeight="1">
      <c r="A27" s="100">
        <v>16</v>
      </c>
      <c r="B27" s="152" t="s">
        <v>70</v>
      </c>
      <c r="C27" s="282" t="s">
        <v>72</v>
      </c>
      <c r="D27" s="282" t="s">
        <v>67</v>
      </c>
      <c r="E27" s="282" t="s">
        <v>78</v>
      </c>
      <c r="F27" s="282" t="s">
        <v>67</v>
      </c>
      <c r="G27" s="282" t="s">
        <v>69</v>
      </c>
      <c r="H27" s="283" t="s">
        <v>64</v>
      </c>
      <c r="I27" s="284">
        <v>227</v>
      </c>
      <c r="J27" s="285">
        <v>922576.78</v>
      </c>
      <c r="K27" s="286">
        <v>815971.41</v>
      </c>
      <c r="L27" s="265">
        <f t="shared" si="0"/>
        <v>227</v>
      </c>
      <c r="M27" s="266">
        <f t="shared" si="1"/>
        <v>-922349.78</v>
      </c>
      <c r="N27" s="266">
        <f>+K27</f>
        <v>815971.41</v>
      </c>
      <c r="O27" s="158" t="s">
        <v>102</v>
      </c>
    </row>
    <row r="28" spans="1:15" s="118" customFormat="1" ht="105" customHeight="1">
      <c r="A28" s="97">
        <v>17</v>
      </c>
      <c r="B28" s="145" t="s">
        <v>70</v>
      </c>
      <c r="C28" s="259" t="s">
        <v>79</v>
      </c>
      <c r="D28" s="259" t="s">
        <v>67</v>
      </c>
      <c r="E28" s="259" t="s">
        <v>73</v>
      </c>
      <c r="F28" s="259" t="s">
        <v>69</v>
      </c>
      <c r="G28" s="260" t="s">
        <v>67</v>
      </c>
      <c r="H28" s="260" t="s">
        <v>64</v>
      </c>
      <c r="I28" s="261">
        <v>1157711</v>
      </c>
      <c r="J28" s="262">
        <v>1181860.57</v>
      </c>
      <c r="K28" s="263">
        <v>359919.61</v>
      </c>
      <c r="L28" s="287">
        <f t="shared" si="0"/>
        <v>1157711</v>
      </c>
      <c r="M28" s="264">
        <f t="shared" si="1"/>
        <v>-24149.570000000065</v>
      </c>
      <c r="N28" s="288">
        <f t="shared" si="2"/>
        <v>359919.61</v>
      </c>
      <c r="O28" s="151" t="s">
        <v>103</v>
      </c>
    </row>
    <row r="29" spans="1:15" s="119" customFormat="1" ht="113.25" customHeight="1">
      <c r="A29" s="100">
        <v>18</v>
      </c>
      <c r="B29" s="145" t="s">
        <v>70</v>
      </c>
      <c r="C29" s="289" t="s">
        <v>80</v>
      </c>
      <c r="D29" s="289" t="s">
        <v>67</v>
      </c>
      <c r="E29" s="289" t="s">
        <v>74</v>
      </c>
      <c r="F29" s="289" t="s">
        <v>69</v>
      </c>
      <c r="G29" s="290" t="s">
        <v>67</v>
      </c>
      <c r="H29" s="290" t="s">
        <v>64</v>
      </c>
      <c r="I29" s="291">
        <v>10000</v>
      </c>
      <c r="J29" s="292">
        <v>45000</v>
      </c>
      <c r="K29" s="293">
        <v>20000</v>
      </c>
      <c r="L29" s="294">
        <f t="shared" si="0"/>
        <v>10000</v>
      </c>
      <c r="M29" s="295">
        <f t="shared" si="1"/>
        <v>-35000</v>
      </c>
      <c r="N29" s="295">
        <f t="shared" si="2"/>
        <v>20000</v>
      </c>
      <c r="O29" s="151" t="s">
        <v>104</v>
      </c>
    </row>
    <row r="30" spans="1:15" s="120" customFormat="1" ht="91.5" customHeight="1">
      <c r="A30" s="100">
        <v>19</v>
      </c>
      <c r="B30" s="145" t="s">
        <v>70</v>
      </c>
      <c r="C30" s="296" t="s">
        <v>80</v>
      </c>
      <c r="D30" s="296" t="s">
        <v>67</v>
      </c>
      <c r="E30" s="296" t="s">
        <v>75</v>
      </c>
      <c r="F30" s="296" t="s">
        <v>69</v>
      </c>
      <c r="G30" s="297" t="s">
        <v>67</v>
      </c>
      <c r="H30" s="297" t="s">
        <v>64</v>
      </c>
      <c r="I30" s="298">
        <v>95000</v>
      </c>
      <c r="J30" s="299">
        <v>67000</v>
      </c>
      <c r="K30" s="300">
        <v>0</v>
      </c>
      <c r="L30" s="301">
        <f t="shared" si="0"/>
        <v>95000</v>
      </c>
      <c r="M30" s="302">
        <f t="shared" si="1"/>
        <v>28000</v>
      </c>
      <c r="N30" s="302">
        <f t="shared" si="2"/>
        <v>0</v>
      </c>
      <c r="O30" s="151" t="s">
        <v>105</v>
      </c>
    </row>
    <row r="31" spans="1:15" s="121" customFormat="1" ht="175.5" customHeight="1">
      <c r="A31" s="97">
        <v>20</v>
      </c>
      <c r="B31" s="145" t="s">
        <v>70</v>
      </c>
      <c r="C31" s="303" t="s">
        <v>80</v>
      </c>
      <c r="D31" s="303" t="s">
        <v>67</v>
      </c>
      <c r="E31" s="303" t="s">
        <v>76</v>
      </c>
      <c r="F31" s="303" t="s">
        <v>69</v>
      </c>
      <c r="G31" s="304" t="s">
        <v>67</v>
      </c>
      <c r="H31" s="304" t="s">
        <v>64</v>
      </c>
      <c r="I31" s="305">
        <v>167800</v>
      </c>
      <c r="J31" s="306">
        <v>142800</v>
      </c>
      <c r="K31" s="307">
        <v>40550</v>
      </c>
      <c r="L31" s="308">
        <f t="shared" si="0"/>
        <v>167800</v>
      </c>
      <c r="M31" s="309">
        <f t="shared" si="1"/>
        <v>25000</v>
      </c>
      <c r="N31" s="309">
        <f t="shared" si="2"/>
        <v>40550</v>
      </c>
      <c r="O31" s="151" t="s">
        <v>106</v>
      </c>
    </row>
    <row r="32" spans="1:15" s="122" customFormat="1" ht="96" customHeight="1">
      <c r="A32" s="100">
        <v>21</v>
      </c>
      <c r="B32" s="145" t="s">
        <v>70</v>
      </c>
      <c r="C32" s="310" t="s">
        <v>80</v>
      </c>
      <c r="D32" s="310" t="s">
        <v>67</v>
      </c>
      <c r="E32" s="310" t="s">
        <v>77</v>
      </c>
      <c r="F32" s="310" t="s">
        <v>69</v>
      </c>
      <c r="G32" s="311" t="s">
        <v>67</v>
      </c>
      <c r="H32" s="311" t="s">
        <v>64</v>
      </c>
      <c r="I32" s="312">
        <v>44496</v>
      </c>
      <c r="J32" s="313">
        <v>44606.2</v>
      </c>
      <c r="K32" s="314">
        <v>11623.06</v>
      </c>
      <c r="L32" s="315">
        <f t="shared" si="0"/>
        <v>44496</v>
      </c>
      <c r="M32" s="316">
        <f t="shared" si="1"/>
        <v>-110.19999999999709</v>
      </c>
      <c r="N32" s="317">
        <f t="shared" si="2"/>
        <v>11623.06</v>
      </c>
      <c r="O32" s="151" t="s">
        <v>107</v>
      </c>
    </row>
    <row r="33" spans="1:15" s="123" customFormat="1" ht="112.5" customHeight="1">
      <c r="A33" s="100">
        <v>22</v>
      </c>
      <c r="B33" s="145" t="s">
        <v>70</v>
      </c>
      <c r="C33" s="178" t="s">
        <v>80</v>
      </c>
      <c r="D33" s="178" t="s">
        <v>67</v>
      </c>
      <c r="E33" s="178" t="s">
        <v>78</v>
      </c>
      <c r="F33" s="178" t="s">
        <v>69</v>
      </c>
      <c r="G33" s="179" t="s">
        <v>67</v>
      </c>
      <c r="H33" s="179" t="s">
        <v>64</v>
      </c>
      <c r="I33" s="180">
        <v>97540</v>
      </c>
      <c r="J33" s="181">
        <v>86540</v>
      </c>
      <c r="K33" s="182">
        <v>17780</v>
      </c>
      <c r="L33" s="183">
        <f t="shared" si="0"/>
        <v>97540</v>
      </c>
      <c r="M33" s="184">
        <f t="shared" si="1"/>
        <v>11000</v>
      </c>
      <c r="N33" s="184">
        <f t="shared" si="2"/>
        <v>17780</v>
      </c>
      <c r="O33" s="151" t="s">
        <v>108</v>
      </c>
    </row>
    <row r="34" spans="1:15" s="124" customFormat="1" ht="75" customHeight="1">
      <c r="A34" s="97">
        <v>23</v>
      </c>
      <c r="B34" s="145" t="s">
        <v>70</v>
      </c>
      <c r="C34" s="318" t="s">
        <v>80</v>
      </c>
      <c r="D34" s="318" t="s">
        <v>67</v>
      </c>
      <c r="E34" s="318" t="s">
        <v>81</v>
      </c>
      <c r="F34" s="318" t="s">
        <v>67</v>
      </c>
      <c r="G34" s="319" t="s">
        <v>69</v>
      </c>
      <c r="H34" s="319" t="s">
        <v>64</v>
      </c>
      <c r="I34" s="320">
        <v>1722793</v>
      </c>
      <c r="J34" s="321">
        <v>1883689.13</v>
      </c>
      <c r="K34" s="322">
        <v>465537.02</v>
      </c>
      <c r="L34" s="323">
        <f t="shared" si="0"/>
        <v>1722793</v>
      </c>
      <c r="M34" s="324">
        <f t="shared" si="1"/>
        <v>-160896.1299999999</v>
      </c>
      <c r="N34" s="325">
        <f t="shared" si="2"/>
        <v>465537.02</v>
      </c>
      <c r="O34" s="151" t="s">
        <v>109</v>
      </c>
    </row>
    <row r="35" spans="1:15" s="125" customFormat="1" ht="77.25" customHeight="1">
      <c r="A35" s="100">
        <v>24</v>
      </c>
      <c r="B35" s="145" t="s">
        <v>70</v>
      </c>
      <c r="C35" s="326" t="s">
        <v>80</v>
      </c>
      <c r="D35" s="326" t="s">
        <v>67</v>
      </c>
      <c r="E35" s="326" t="s">
        <v>82</v>
      </c>
      <c r="F35" s="326" t="s">
        <v>67</v>
      </c>
      <c r="G35" s="327" t="s">
        <v>69</v>
      </c>
      <c r="H35" s="327" t="s">
        <v>64</v>
      </c>
      <c r="I35" s="328">
        <v>4950697</v>
      </c>
      <c r="J35" s="329">
        <v>7435829.04</v>
      </c>
      <c r="K35" s="330">
        <v>1556001.83</v>
      </c>
      <c r="L35" s="331">
        <f t="shared" si="0"/>
        <v>4950697</v>
      </c>
      <c r="M35" s="332">
        <f t="shared" si="1"/>
        <v>-2485132.04</v>
      </c>
      <c r="N35" s="332">
        <f t="shared" si="2"/>
        <v>1556001.83</v>
      </c>
      <c r="O35" s="151" t="s">
        <v>110</v>
      </c>
    </row>
    <row r="36" spans="1:15" s="129" customFormat="1" ht="126.75" customHeight="1">
      <c r="A36" s="100">
        <v>25</v>
      </c>
      <c r="B36" s="145" t="s">
        <v>70</v>
      </c>
      <c r="C36" s="333" t="s">
        <v>83</v>
      </c>
      <c r="D36" s="333" t="s">
        <v>67</v>
      </c>
      <c r="E36" s="333" t="s">
        <v>73</v>
      </c>
      <c r="F36" s="333" t="s">
        <v>69</v>
      </c>
      <c r="G36" s="334" t="s">
        <v>67</v>
      </c>
      <c r="H36" s="334" t="s">
        <v>64</v>
      </c>
      <c r="I36" s="335">
        <v>170000</v>
      </c>
      <c r="J36" s="336">
        <v>222223.89</v>
      </c>
      <c r="K36" s="337">
        <v>71637.46</v>
      </c>
      <c r="L36" s="338">
        <f t="shared" si="0"/>
        <v>170000</v>
      </c>
      <c r="M36" s="339">
        <f t="shared" si="1"/>
        <v>-52223.890000000014</v>
      </c>
      <c r="N36" s="339">
        <f t="shared" si="2"/>
        <v>71637.46</v>
      </c>
      <c r="O36" s="151" t="s">
        <v>111</v>
      </c>
    </row>
    <row r="37" spans="1:15" s="130" customFormat="1" ht="122.25" customHeight="1">
      <c r="A37" s="97">
        <v>26</v>
      </c>
      <c r="B37" s="145" t="s">
        <v>70</v>
      </c>
      <c r="C37" s="340" t="s">
        <v>83</v>
      </c>
      <c r="D37" s="340" t="s">
        <v>67</v>
      </c>
      <c r="E37" s="340" t="s">
        <v>74</v>
      </c>
      <c r="F37" s="340" t="s">
        <v>69</v>
      </c>
      <c r="G37" s="341" t="s">
        <v>67</v>
      </c>
      <c r="H37" s="341" t="s">
        <v>64</v>
      </c>
      <c r="I37" s="342">
        <v>547767</v>
      </c>
      <c r="J37" s="343">
        <v>828965.6</v>
      </c>
      <c r="K37" s="344">
        <v>359793.23</v>
      </c>
      <c r="L37" s="345">
        <f t="shared" si="0"/>
        <v>547767</v>
      </c>
      <c r="M37" s="346">
        <f t="shared" si="1"/>
        <v>-281198.6</v>
      </c>
      <c r="N37" s="347">
        <f t="shared" si="2"/>
        <v>359793.23</v>
      </c>
      <c r="O37" s="151" t="s">
        <v>112</v>
      </c>
    </row>
    <row r="38" spans="1:15" s="131" customFormat="1" ht="120.75" customHeight="1">
      <c r="A38" s="100">
        <v>27</v>
      </c>
      <c r="B38" s="145" t="s">
        <v>70</v>
      </c>
      <c r="C38" s="348" t="s">
        <v>84</v>
      </c>
      <c r="D38" s="348" t="s">
        <v>67</v>
      </c>
      <c r="E38" s="348" t="s">
        <v>73</v>
      </c>
      <c r="F38" s="348" t="s">
        <v>69</v>
      </c>
      <c r="G38" s="349" t="s">
        <v>67</v>
      </c>
      <c r="H38" s="349" t="s">
        <v>64</v>
      </c>
      <c r="I38" s="350">
        <v>39000</v>
      </c>
      <c r="J38" s="351">
        <v>172396.21</v>
      </c>
      <c r="K38" s="352">
        <v>109494.81</v>
      </c>
      <c r="L38" s="353">
        <f t="shared" si="0"/>
        <v>39000</v>
      </c>
      <c r="M38" s="354">
        <f t="shared" si="1"/>
        <v>-133396.21</v>
      </c>
      <c r="N38" s="354">
        <f t="shared" si="2"/>
        <v>109494.81</v>
      </c>
      <c r="O38" s="151" t="s">
        <v>113</v>
      </c>
    </row>
    <row r="39" spans="1:15" s="132" customFormat="1" ht="59.25" customHeight="1">
      <c r="A39" s="100"/>
      <c r="B39" s="145"/>
      <c r="C39" s="146"/>
      <c r="D39" s="146"/>
      <c r="E39" s="146"/>
      <c r="F39" s="146"/>
      <c r="G39" s="147"/>
      <c r="H39" s="147"/>
      <c r="I39" s="148"/>
      <c r="J39" s="149"/>
      <c r="K39" s="150">
        <v>0</v>
      </c>
      <c r="L39" s="101"/>
      <c r="M39" s="102">
        <f t="shared" si="1"/>
        <v>0</v>
      </c>
      <c r="N39" s="105">
        <f t="shared" si="2"/>
        <v>0</v>
      </c>
      <c r="O39" s="151"/>
    </row>
    <row r="40" spans="1:15" s="2" customFormat="1" ht="12">
      <c r="A40" s="94"/>
      <c r="B40" s="91"/>
      <c r="C40" s="20"/>
      <c r="D40" s="20"/>
      <c r="E40" s="20"/>
      <c r="F40" s="20"/>
      <c r="G40" s="21"/>
      <c r="H40" s="21"/>
      <c r="I40" s="59"/>
      <c r="J40" s="60"/>
      <c r="K40" s="61"/>
      <c r="L40" s="70"/>
      <c r="M40" s="71"/>
      <c r="N40" s="71"/>
      <c r="O40" s="29"/>
    </row>
    <row r="41" spans="1:15" s="2" customFormat="1" ht="12">
      <c r="A41" s="94"/>
      <c r="B41" s="91"/>
      <c r="C41" s="23"/>
      <c r="D41" s="23"/>
      <c r="E41" s="23"/>
      <c r="F41" s="23"/>
      <c r="G41" s="24"/>
      <c r="H41" s="24"/>
      <c r="I41" s="62"/>
      <c r="J41" s="63"/>
      <c r="K41" s="64"/>
      <c r="L41" s="72"/>
      <c r="M41" s="73"/>
      <c r="N41" s="73"/>
      <c r="O41" s="30"/>
    </row>
    <row r="42" spans="1:15" s="2" customFormat="1" ht="12.75" thickBot="1">
      <c r="A42" s="95"/>
      <c r="B42" s="92"/>
      <c r="C42" s="26"/>
      <c r="D42" s="26"/>
      <c r="E42" s="26"/>
      <c r="F42" s="26"/>
      <c r="G42" s="27"/>
      <c r="H42" s="27"/>
      <c r="I42" s="65"/>
      <c r="J42" s="66"/>
      <c r="K42" s="67"/>
      <c r="L42" s="74"/>
      <c r="M42" s="75"/>
      <c r="N42" s="75"/>
      <c r="O42" s="31"/>
    </row>
    <row r="43" spans="2:14" s="2" customFormat="1" ht="12">
      <c r="B43" s="90"/>
      <c r="M43" s="1"/>
      <c r="N43" s="1"/>
    </row>
    <row r="44" spans="1:15" s="2" customFormat="1" ht="12">
      <c r="A44" s="76" t="s">
        <v>13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1"/>
    </row>
    <row r="45" spans="13:14" s="2" customFormat="1" ht="12.75" thickBot="1">
      <c r="M45" s="1"/>
      <c r="N45" s="1"/>
    </row>
    <row r="46" spans="1:14" s="2" customFormat="1" ht="15.75" customHeight="1" thickBot="1">
      <c r="A46" s="374" t="s">
        <v>10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6"/>
    </row>
    <row r="47" spans="1:14" s="2" customFormat="1" ht="32.25" customHeight="1" thickBot="1">
      <c r="A47" s="380" t="s">
        <v>45</v>
      </c>
      <c r="B47" s="383" t="s">
        <v>51</v>
      </c>
      <c r="C47" s="384"/>
      <c r="D47" s="385"/>
      <c r="E47" s="383" t="s">
        <v>46</v>
      </c>
      <c r="F47" s="384"/>
      <c r="G47" s="384"/>
      <c r="H47" s="384"/>
      <c r="I47" s="385"/>
      <c r="J47" s="383" t="s">
        <v>47</v>
      </c>
      <c r="K47" s="386"/>
      <c r="L47" s="386"/>
      <c r="M47" s="386"/>
      <c r="N47" s="387"/>
    </row>
    <row r="48" spans="1:14" s="2" customFormat="1" ht="53.25" customHeight="1" thickBot="1">
      <c r="A48" s="381"/>
      <c r="B48" s="3" t="s">
        <v>6</v>
      </c>
      <c r="C48" s="4" t="s">
        <v>7</v>
      </c>
      <c r="D48" s="5" t="s">
        <v>8</v>
      </c>
      <c r="E48" s="6" t="s">
        <v>60</v>
      </c>
      <c r="F48" s="7" t="s">
        <v>61</v>
      </c>
      <c r="G48" s="7" t="s">
        <v>57</v>
      </c>
      <c r="H48" s="7" t="s">
        <v>58</v>
      </c>
      <c r="I48" s="5" t="s">
        <v>8</v>
      </c>
      <c r="J48" s="3" t="s">
        <v>28</v>
      </c>
      <c r="K48" s="4" t="s">
        <v>29</v>
      </c>
      <c r="L48" s="4" t="s">
        <v>30</v>
      </c>
      <c r="M48" s="4" t="s">
        <v>31</v>
      </c>
      <c r="N48" s="5" t="s">
        <v>8</v>
      </c>
    </row>
    <row r="49" spans="1:14" s="2" customFormat="1" ht="12">
      <c r="A49" s="133"/>
      <c r="B49" s="40">
        <v>16954</v>
      </c>
      <c r="C49" s="36">
        <v>16285</v>
      </c>
      <c r="D49" s="41">
        <f>+C49+B49</f>
        <v>33239</v>
      </c>
      <c r="E49" s="40">
        <v>12783</v>
      </c>
      <c r="F49" s="36">
        <v>8150</v>
      </c>
      <c r="G49" s="36">
        <v>10232</v>
      </c>
      <c r="H49" s="36">
        <v>2074</v>
      </c>
      <c r="I49" s="41">
        <f>+E49+F49+G49+H49</f>
        <v>33239</v>
      </c>
      <c r="J49" s="48">
        <v>350</v>
      </c>
      <c r="K49" s="36"/>
      <c r="L49" s="49"/>
      <c r="M49" s="36">
        <v>32889</v>
      </c>
      <c r="N49" s="41">
        <f>+J49+M49</f>
        <v>33239</v>
      </c>
    </row>
    <row r="50" spans="1:14" s="2" customFormat="1" ht="12">
      <c r="A50" s="134"/>
      <c r="B50" s="42"/>
      <c r="C50" s="37"/>
      <c r="D50" s="43">
        <f aca="true" t="shared" si="3" ref="D50:D61">SUM(B50:C50)</f>
        <v>0</v>
      </c>
      <c r="E50" s="42"/>
      <c r="F50" s="37"/>
      <c r="G50" s="37"/>
      <c r="H50" s="37"/>
      <c r="I50" s="45">
        <f aca="true" t="shared" si="4" ref="I50:I61">SUM(E50:H50)</f>
        <v>0</v>
      </c>
      <c r="J50" s="50"/>
      <c r="K50" s="37"/>
      <c r="L50" s="51"/>
      <c r="M50" s="37"/>
      <c r="N50" s="43">
        <f aca="true" t="shared" si="5" ref="N50:N61">SUM(J50:M50)</f>
        <v>0</v>
      </c>
    </row>
    <row r="51" spans="1:14" s="2" customFormat="1" ht="12">
      <c r="A51" s="134"/>
      <c r="B51" s="42"/>
      <c r="C51" s="37"/>
      <c r="D51" s="43">
        <f t="shared" si="3"/>
        <v>0</v>
      </c>
      <c r="E51" s="42"/>
      <c r="F51" s="37"/>
      <c r="G51" s="37"/>
      <c r="H51" s="37"/>
      <c r="I51" s="45">
        <f t="shared" si="4"/>
        <v>0</v>
      </c>
      <c r="J51" s="50"/>
      <c r="K51" s="37"/>
      <c r="L51" s="51"/>
      <c r="M51" s="37"/>
      <c r="N51" s="43">
        <f t="shared" si="5"/>
        <v>0</v>
      </c>
    </row>
    <row r="52" spans="1:14" s="2" customFormat="1" ht="12">
      <c r="A52" s="134"/>
      <c r="B52" s="42"/>
      <c r="C52" s="37"/>
      <c r="D52" s="43">
        <f t="shared" si="3"/>
        <v>0</v>
      </c>
      <c r="E52" s="42"/>
      <c r="F52" s="37"/>
      <c r="G52" s="37"/>
      <c r="H52" s="37"/>
      <c r="I52" s="45">
        <f t="shared" si="4"/>
        <v>0</v>
      </c>
      <c r="J52" s="50"/>
      <c r="K52" s="37"/>
      <c r="L52" s="51"/>
      <c r="M52" s="37"/>
      <c r="N52" s="43">
        <f t="shared" si="5"/>
        <v>0</v>
      </c>
    </row>
    <row r="53" spans="1:14" s="2" customFormat="1" ht="12">
      <c r="A53" s="134"/>
      <c r="B53" s="42"/>
      <c r="C53" s="37"/>
      <c r="D53" s="43">
        <f t="shared" si="3"/>
        <v>0</v>
      </c>
      <c r="E53" s="42"/>
      <c r="F53" s="37"/>
      <c r="G53" s="37"/>
      <c r="H53" s="37"/>
      <c r="I53" s="45">
        <f t="shared" si="4"/>
        <v>0</v>
      </c>
      <c r="J53" s="50"/>
      <c r="K53" s="37"/>
      <c r="L53" s="51"/>
      <c r="M53" s="37"/>
      <c r="N53" s="43">
        <f t="shared" si="5"/>
        <v>0</v>
      </c>
    </row>
    <row r="54" spans="1:14" s="2" customFormat="1" ht="12">
      <c r="A54" s="134"/>
      <c r="B54" s="42"/>
      <c r="C54" s="37"/>
      <c r="D54" s="43">
        <f t="shared" si="3"/>
        <v>0</v>
      </c>
      <c r="E54" s="42"/>
      <c r="F54" s="37"/>
      <c r="G54" s="37"/>
      <c r="H54" s="37"/>
      <c r="I54" s="45">
        <f t="shared" si="4"/>
        <v>0</v>
      </c>
      <c r="J54" s="50"/>
      <c r="K54" s="37"/>
      <c r="L54" s="51"/>
      <c r="M54" s="37"/>
      <c r="N54" s="43">
        <f t="shared" si="5"/>
        <v>0</v>
      </c>
    </row>
    <row r="55" spans="1:14" s="2" customFormat="1" ht="12">
      <c r="A55" s="134"/>
      <c r="B55" s="42"/>
      <c r="C55" s="37"/>
      <c r="D55" s="43">
        <f t="shared" si="3"/>
        <v>0</v>
      </c>
      <c r="E55" s="42"/>
      <c r="F55" s="37"/>
      <c r="G55" s="37"/>
      <c r="H55" s="37"/>
      <c r="I55" s="45">
        <f t="shared" si="4"/>
        <v>0</v>
      </c>
      <c r="J55" s="50"/>
      <c r="K55" s="37"/>
      <c r="L55" s="51"/>
      <c r="M55" s="37"/>
      <c r="N55" s="43">
        <f t="shared" si="5"/>
        <v>0</v>
      </c>
    </row>
    <row r="56" spans="1:14" s="2" customFormat="1" ht="12">
      <c r="A56" s="134"/>
      <c r="B56" s="42"/>
      <c r="C56" s="37"/>
      <c r="D56" s="43">
        <f t="shared" si="3"/>
        <v>0</v>
      </c>
      <c r="E56" s="42"/>
      <c r="F56" s="37"/>
      <c r="G56" s="37"/>
      <c r="H56" s="37"/>
      <c r="I56" s="45">
        <f t="shared" si="4"/>
        <v>0</v>
      </c>
      <c r="J56" s="50"/>
      <c r="K56" s="37"/>
      <c r="L56" s="51"/>
      <c r="M56" s="37"/>
      <c r="N56" s="43">
        <f t="shared" si="5"/>
        <v>0</v>
      </c>
    </row>
    <row r="57" spans="1:14" s="2" customFormat="1" ht="12">
      <c r="A57" s="134"/>
      <c r="B57" s="42"/>
      <c r="C57" s="37"/>
      <c r="D57" s="43">
        <f t="shared" si="3"/>
        <v>0</v>
      </c>
      <c r="E57" s="42"/>
      <c r="F57" s="37"/>
      <c r="G57" s="37"/>
      <c r="H57" s="37"/>
      <c r="I57" s="45">
        <f t="shared" si="4"/>
        <v>0</v>
      </c>
      <c r="J57" s="50"/>
      <c r="K57" s="37"/>
      <c r="L57" s="51"/>
      <c r="M57" s="37"/>
      <c r="N57" s="43">
        <f t="shared" si="5"/>
        <v>0</v>
      </c>
    </row>
    <row r="58" spans="1:14" s="2" customFormat="1" ht="12">
      <c r="A58" s="135"/>
      <c r="B58" s="42"/>
      <c r="C58" s="37"/>
      <c r="D58" s="43">
        <f t="shared" si="3"/>
        <v>0</v>
      </c>
      <c r="E58" s="42"/>
      <c r="F58" s="37"/>
      <c r="G58" s="37"/>
      <c r="H58" s="37"/>
      <c r="I58" s="45">
        <f t="shared" si="4"/>
        <v>0</v>
      </c>
      <c r="J58" s="50"/>
      <c r="K58" s="37"/>
      <c r="L58" s="51"/>
      <c r="M58" s="37"/>
      <c r="N58" s="43">
        <f t="shared" si="5"/>
        <v>0</v>
      </c>
    </row>
    <row r="59" spans="1:14" s="2" customFormat="1" ht="12">
      <c r="A59" s="135"/>
      <c r="B59" s="42"/>
      <c r="C59" s="37"/>
      <c r="D59" s="43">
        <f t="shared" si="3"/>
        <v>0</v>
      </c>
      <c r="E59" s="42"/>
      <c r="F59" s="37"/>
      <c r="G59" s="37"/>
      <c r="H59" s="37"/>
      <c r="I59" s="45">
        <f t="shared" si="4"/>
        <v>0</v>
      </c>
      <c r="J59" s="50"/>
      <c r="K59" s="37"/>
      <c r="L59" s="51"/>
      <c r="M59" s="37"/>
      <c r="N59" s="43">
        <f t="shared" si="5"/>
        <v>0</v>
      </c>
    </row>
    <row r="60" spans="1:14" s="2" customFormat="1" ht="12">
      <c r="A60" s="135"/>
      <c r="B60" s="44"/>
      <c r="C60" s="38"/>
      <c r="D60" s="45">
        <f t="shared" si="3"/>
        <v>0</v>
      </c>
      <c r="E60" s="44"/>
      <c r="F60" s="38"/>
      <c r="G60" s="38"/>
      <c r="H60" s="38"/>
      <c r="I60" s="45">
        <f t="shared" si="4"/>
        <v>0</v>
      </c>
      <c r="J60" s="52"/>
      <c r="K60" s="38"/>
      <c r="L60" s="53"/>
      <c r="M60" s="38"/>
      <c r="N60" s="45">
        <f t="shared" si="5"/>
        <v>0</v>
      </c>
    </row>
    <row r="61" spans="1:14" s="2" customFormat="1" ht="12.75" thickBot="1">
      <c r="A61" s="136"/>
      <c r="B61" s="46"/>
      <c r="C61" s="39"/>
      <c r="D61" s="47">
        <f t="shared" si="3"/>
        <v>0</v>
      </c>
      <c r="E61" s="46"/>
      <c r="F61" s="39"/>
      <c r="G61" s="39"/>
      <c r="H61" s="39"/>
      <c r="I61" s="47">
        <f t="shared" si="4"/>
        <v>0</v>
      </c>
      <c r="J61" s="54"/>
      <c r="K61" s="39"/>
      <c r="L61" s="55"/>
      <c r="M61" s="39"/>
      <c r="N61" s="47">
        <f t="shared" si="5"/>
        <v>0</v>
      </c>
    </row>
    <row r="62" spans="6:14" s="2" customFormat="1" ht="12">
      <c r="F62" s="8"/>
      <c r="M62" s="1"/>
      <c r="N62" s="1"/>
    </row>
    <row r="63" spans="1:15" s="2" customFormat="1" ht="12">
      <c r="A63" s="76" t="s">
        <v>14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="2" customFormat="1" ht="12.75" thickBot="1"/>
    <row r="65" spans="1:27" s="1" customFormat="1" ht="12">
      <c r="A65" s="86" t="s">
        <v>48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8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15" s="2" customFormat="1" ht="150" customHeight="1" thickBot="1">
      <c r="A66" s="371" t="s">
        <v>90</v>
      </c>
      <c r="B66" s="372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3"/>
    </row>
    <row r="67" spans="1:35" s="1" customFormat="1" ht="12.75" thickBo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7" s="1" customFormat="1" ht="12">
      <c r="A68" s="87" t="s">
        <v>49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8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15" s="2" customFormat="1" ht="150" customHeight="1" thickBot="1">
      <c r="A69" s="371"/>
      <c r="B69" s="372"/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3"/>
    </row>
  </sheetData>
  <sheetProtection/>
  <mergeCells count="13">
    <mergeCell ref="J47:N47"/>
    <mergeCell ref="B10:H10"/>
    <mergeCell ref="L10:O10"/>
    <mergeCell ref="A66:O66"/>
    <mergeCell ref="A69:O69"/>
    <mergeCell ref="A46:N46"/>
    <mergeCell ref="B4:O4"/>
    <mergeCell ref="B6:O6"/>
    <mergeCell ref="A10:A11"/>
    <mergeCell ref="A47:A48"/>
    <mergeCell ref="I10:K10"/>
    <mergeCell ref="B47:D47"/>
    <mergeCell ref="E47:I47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49">
      <formula1>D49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62" max="14" man="1"/>
  </rowBreaks>
  <ignoredErrors>
    <ignoredError sqref="D50:D61 I50:I61 N50:N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9"/>
  <sheetViews>
    <sheetView showGridLines="0" showZeros="0" view="pageBreakPreview" zoomScaleSheetLayoutView="100" zoomScalePageLayoutView="0" workbookViewId="0" topLeftCell="A1">
      <selection activeCell="B6" sqref="B6:O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377" t="s">
        <v>63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377" t="str">
        <f>+'Enfoque de Género'!B6:O6</f>
        <v>MIERCOLES 04 DE ENERO DE 2017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380" t="s">
        <v>35</v>
      </c>
      <c r="B10" s="382" t="s">
        <v>36</v>
      </c>
      <c r="C10" s="375"/>
      <c r="D10" s="375"/>
      <c r="E10" s="375"/>
      <c r="F10" s="375"/>
      <c r="G10" s="375"/>
      <c r="H10" s="376"/>
      <c r="I10" s="382" t="s">
        <v>37</v>
      </c>
      <c r="J10" s="375"/>
      <c r="K10" s="376"/>
      <c r="L10" s="382" t="s">
        <v>40</v>
      </c>
      <c r="M10" s="388"/>
      <c r="N10" s="388"/>
      <c r="O10" s="389"/>
      <c r="P10" s="9"/>
      <c r="Q10" s="9"/>
    </row>
    <row r="11" spans="1:15" s="2" customFormat="1" ht="53.25" customHeight="1" thickBot="1">
      <c r="A11" s="381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1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374" t="s">
        <v>10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6"/>
    </row>
    <row r="26" spans="1:14" s="2" customFormat="1" ht="32.25" customHeight="1" thickBot="1">
      <c r="A26" s="380" t="s">
        <v>45</v>
      </c>
      <c r="B26" s="383" t="s">
        <v>51</v>
      </c>
      <c r="C26" s="384"/>
      <c r="D26" s="385"/>
      <c r="E26" s="383" t="s">
        <v>46</v>
      </c>
      <c r="F26" s="384"/>
      <c r="G26" s="384"/>
      <c r="H26" s="384"/>
      <c r="I26" s="385"/>
      <c r="J26" s="383" t="s">
        <v>47</v>
      </c>
      <c r="K26" s="386"/>
      <c r="L26" s="386"/>
      <c r="M26" s="386"/>
      <c r="N26" s="387"/>
    </row>
    <row r="27" spans="1:14" s="2" customFormat="1" ht="53.25" customHeight="1" thickBot="1">
      <c r="A27" s="38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133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4" s="2" customFormat="1" ht="12">
      <c r="A29" s="140">
        <f>+'Enfoque de Género'!49:49</f>
        <v>0</v>
      </c>
      <c r="B29" s="42"/>
      <c r="C29" s="37"/>
      <c r="D29" s="43">
        <f>SUM(B29:C29)</f>
        <v>0</v>
      </c>
      <c r="E29" s="42"/>
      <c r="F29" s="37"/>
      <c r="G29" s="37"/>
      <c r="H29" s="37"/>
      <c r="I29" s="43">
        <f>SUM(E29:H29)</f>
        <v>0</v>
      </c>
      <c r="J29" s="50"/>
      <c r="K29" s="37"/>
      <c r="L29" s="51"/>
      <c r="M29" s="37"/>
      <c r="N29" s="43">
        <f>SUM(J29:M29)</f>
        <v>0</v>
      </c>
    </row>
    <row r="30" spans="1:14" s="2" customFormat="1" ht="12">
      <c r="A30" s="33"/>
      <c r="B30" s="42"/>
      <c r="C30" s="37"/>
      <c r="D30" s="43">
        <f aca="true" t="shared" si="0" ref="D30:D41">SUM(B30:C30)</f>
        <v>0</v>
      </c>
      <c r="E30" s="42"/>
      <c r="F30" s="37"/>
      <c r="G30" s="37"/>
      <c r="H30" s="37"/>
      <c r="I30" s="45">
        <f aca="true" t="shared" si="1" ref="I30:I41">SUM(E30:H30)</f>
        <v>0</v>
      </c>
      <c r="J30" s="50"/>
      <c r="K30" s="37"/>
      <c r="L30" s="51"/>
      <c r="M30" s="37"/>
      <c r="N30" s="43">
        <f aca="true" t="shared" si="2" ref="N30:N41">SUM(J30:M30)</f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3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2"/>
      <c r="C39" s="37"/>
      <c r="D39" s="43">
        <f t="shared" si="0"/>
        <v>0</v>
      </c>
      <c r="E39" s="42"/>
      <c r="F39" s="37"/>
      <c r="G39" s="37"/>
      <c r="H39" s="37"/>
      <c r="I39" s="45">
        <f t="shared" si="1"/>
        <v>0</v>
      </c>
      <c r="J39" s="50"/>
      <c r="K39" s="37"/>
      <c r="L39" s="51"/>
      <c r="M39" s="37"/>
      <c r="N39" s="43">
        <f t="shared" si="2"/>
        <v>0</v>
      </c>
    </row>
    <row r="40" spans="1:14" s="2" customFormat="1" ht="12">
      <c r="A40" s="35"/>
      <c r="B40" s="44"/>
      <c r="C40" s="38"/>
      <c r="D40" s="45">
        <f t="shared" si="0"/>
        <v>0</v>
      </c>
      <c r="E40" s="44"/>
      <c r="F40" s="38"/>
      <c r="G40" s="38"/>
      <c r="H40" s="38"/>
      <c r="I40" s="45">
        <f t="shared" si="1"/>
        <v>0</v>
      </c>
      <c r="J40" s="52"/>
      <c r="K40" s="38"/>
      <c r="L40" s="53"/>
      <c r="M40" s="38"/>
      <c r="N40" s="45">
        <f t="shared" si="2"/>
        <v>0</v>
      </c>
    </row>
    <row r="41" spans="1:14" s="2" customFormat="1" ht="12.75" thickBot="1">
      <c r="A41" s="34"/>
      <c r="B41" s="46"/>
      <c r="C41" s="39"/>
      <c r="D41" s="47">
        <f t="shared" si="0"/>
        <v>0</v>
      </c>
      <c r="E41" s="46"/>
      <c r="F41" s="39"/>
      <c r="G41" s="39"/>
      <c r="H41" s="39"/>
      <c r="I41" s="47">
        <f t="shared" si="1"/>
        <v>0</v>
      </c>
      <c r="J41" s="54"/>
      <c r="K41" s="39"/>
      <c r="L41" s="55"/>
      <c r="M41" s="39"/>
      <c r="N41" s="47">
        <f t="shared" si="2"/>
        <v>0</v>
      </c>
    </row>
    <row r="42" spans="6:14" s="2" customFormat="1" ht="12">
      <c r="F42" s="8"/>
      <c r="M42" s="1"/>
      <c r="N42" s="1"/>
    </row>
    <row r="43" spans="1:15" s="2" customFormat="1" ht="12">
      <c r="A43" s="76" t="s">
        <v>14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="2" customFormat="1" ht="12.75" thickBot="1"/>
    <row r="45" spans="1:27" s="1" customFormat="1" ht="12">
      <c r="A45" s="86" t="s">
        <v>48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15" s="2" customFormat="1" ht="150" customHeight="1" thickBot="1">
      <c r="A46" s="371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3"/>
    </row>
    <row r="47" spans="1:35" s="1" customFormat="1" ht="12.75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7" s="1" customFormat="1" ht="12">
      <c r="A48" s="87" t="s">
        <v>49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15" s="2" customFormat="1" ht="150" customHeight="1" thickBot="1">
      <c r="A49" s="371"/>
      <c r="B49" s="372"/>
      <c r="C49" s="372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9:O49"/>
    <mergeCell ref="A25:N25"/>
    <mergeCell ref="A26:A27"/>
    <mergeCell ref="B26:D26"/>
    <mergeCell ref="E26:I26"/>
    <mergeCell ref="J26:N26"/>
    <mergeCell ref="A46:O4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:I29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1"/>
  <sheetViews>
    <sheetView showGridLines="0" showZeros="0" view="pageBreakPreview" zoomScaleSheetLayoutView="100" zoomScalePageLayoutView="0" workbookViewId="0" topLeftCell="A1">
      <selection activeCell="C12" sqref="C12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377" t="s">
        <v>63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377" t="str">
        <f>+'Pueblos Indígenas'!B6:O6</f>
        <v>MIERCOLES 04 DE ENERO DE 2017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380" t="s">
        <v>35</v>
      </c>
      <c r="B10" s="382" t="s">
        <v>36</v>
      </c>
      <c r="C10" s="375"/>
      <c r="D10" s="375"/>
      <c r="E10" s="375"/>
      <c r="F10" s="375"/>
      <c r="G10" s="375"/>
      <c r="H10" s="376"/>
      <c r="I10" s="382" t="s">
        <v>37</v>
      </c>
      <c r="J10" s="375"/>
      <c r="K10" s="376"/>
      <c r="L10" s="382" t="s">
        <v>40</v>
      </c>
      <c r="M10" s="388"/>
      <c r="N10" s="388"/>
      <c r="O10" s="389"/>
      <c r="P10" s="9"/>
      <c r="Q10" s="9"/>
    </row>
    <row r="11" spans="1:15" s="2" customFormat="1" ht="53.25" customHeight="1" thickBot="1">
      <c r="A11" s="390"/>
      <c r="B11" s="6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7" t="s">
        <v>4</v>
      </c>
      <c r="H11" s="357" t="s">
        <v>5</v>
      </c>
      <c r="I11" s="358" t="s">
        <v>50</v>
      </c>
      <c r="J11" s="359" t="s">
        <v>38</v>
      </c>
      <c r="K11" s="85" t="s">
        <v>39</v>
      </c>
      <c r="L11" s="355" t="s">
        <v>41</v>
      </c>
      <c r="M11" s="359" t="s">
        <v>42</v>
      </c>
      <c r="N11" s="359" t="s">
        <v>43</v>
      </c>
      <c r="O11" s="85" t="s">
        <v>44</v>
      </c>
    </row>
    <row r="12" spans="1:15" s="129" customFormat="1" ht="107.25" customHeight="1">
      <c r="A12" s="141">
        <v>1</v>
      </c>
      <c r="B12" s="162" t="s">
        <v>70</v>
      </c>
      <c r="C12" s="333" t="s">
        <v>83</v>
      </c>
      <c r="D12" s="333" t="s">
        <v>67</v>
      </c>
      <c r="E12" s="333" t="s">
        <v>73</v>
      </c>
      <c r="F12" s="333" t="s">
        <v>69</v>
      </c>
      <c r="G12" s="334" t="s">
        <v>67</v>
      </c>
      <c r="H12" s="334" t="s">
        <v>64</v>
      </c>
      <c r="I12" s="335">
        <f>+'Enfoque de Género'!I36</f>
        <v>170000</v>
      </c>
      <c r="J12" s="336">
        <f>+'Enfoque de Género'!J36</f>
        <v>222223.89</v>
      </c>
      <c r="K12" s="337">
        <f>+'Enfoque de Género'!K36</f>
        <v>71637.46</v>
      </c>
      <c r="L12" s="370">
        <f>+I12</f>
        <v>170000</v>
      </c>
      <c r="M12" s="339">
        <f>+L12-J12</f>
        <v>-52223.890000000014</v>
      </c>
      <c r="N12" s="339">
        <f>+K12</f>
        <v>71637.46</v>
      </c>
      <c r="O12" s="151" t="s">
        <v>111</v>
      </c>
    </row>
    <row r="13" spans="1:15" s="130" customFormat="1" ht="104.25" customHeight="1">
      <c r="A13" s="97">
        <v>2</v>
      </c>
      <c r="B13" s="145" t="s">
        <v>70</v>
      </c>
      <c r="C13" s="340" t="s">
        <v>83</v>
      </c>
      <c r="D13" s="340" t="s">
        <v>67</v>
      </c>
      <c r="E13" s="340" t="s">
        <v>74</v>
      </c>
      <c r="F13" s="340" t="s">
        <v>69</v>
      </c>
      <c r="G13" s="341" t="s">
        <v>67</v>
      </c>
      <c r="H13" s="341" t="s">
        <v>64</v>
      </c>
      <c r="I13" s="342">
        <f>+'Enfoque de Género'!I37</f>
        <v>547767</v>
      </c>
      <c r="J13" s="343">
        <f>+'Enfoque de Género'!J37</f>
        <v>828965.6</v>
      </c>
      <c r="K13" s="344">
        <f>+'Enfoque de Género'!K37</f>
        <v>359793.23</v>
      </c>
      <c r="L13" s="345">
        <f>+I13</f>
        <v>547767</v>
      </c>
      <c r="M13" s="346">
        <f>+L13-J13</f>
        <v>-281198.6</v>
      </c>
      <c r="N13" s="347">
        <f>+K13</f>
        <v>359793.23</v>
      </c>
      <c r="O13" s="151" t="s">
        <v>112</v>
      </c>
    </row>
    <row r="14" spans="1:15" s="2" customFormat="1" ht="12">
      <c r="A14" s="94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94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94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94"/>
      <c r="B17" s="22"/>
      <c r="C17" s="23"/>
      <c r="D17" s="23"/>
      <c r="E17" s="23"/>
      <c r="F17" s="23"/>
      <c r="G17" s="24"/>
      <c r="H17" s="24"/>
      <c r="I17" s="62"/>
      <c r="J17" s="63"/>
      <c r="K17" s="64"/>
      <c r="L17" s="72"/>
      <c r="M17" s="73"/>
      <c r="N17" s="73"/>
      <c r="O17" s="30"/>
    </row>
    <row r="18" spans="1:15" s="2" customFormat="1" ht="12.75" thickBot="1">
      <c r="A18" s="95"/>
      <c r="B18" s="25"/>
      <c r="C18" s="26"/>
      <c r="D18" s="26"/>
      <c r="E18" s="26"/>
      <c r="F18" s="26"/>
      <c r="G18" s="27"/>
      <c r="H18" s="27"/>
      <c r="I18" s="65"/>
      <c r="J18" s="66"/>
      <c r="K18" s="67"/>
      <c r="L18" s="74"/>
      <c r="M18" s="75"/>
      <c r="N18" s="75"/>
      <c r="O18" s="31"/>
    </row>
    <row r="19" spans="13:14" s="2" customFormat="1" ht="12">
      <c r="M19" s="1"/>
      <c r="N19" s="1"/>
    </row>
    <row r="20" spans="1:15" s="2" customFormat="1" ht="12">
      <c r="A20" s="76" t="s">
        <v>13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1"/>
    </row>
    <row r="21" spans="13:14" s="2" customFormat="1" ht="12.75" thickBot="1">
      <c r="M21" s="1"/>
      <c r="N21" s="1"/>
    </row>
    <row r="22" spans="1:14" s="2" customFormat="1" ht="15.75" customHeight="1" thickBot="1">
      <c r="A22" s="374" t="s">
        <v>10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6"/>
    </row>
    <row r="23" spans="1:14" s="2" customFormat="1" ht="32.25" customHeight="1" thickBot="1">
      <c r="A23" s="380" t="s">
        <v>45</v>
      </c>
      <c r="B23" s="383" t="s">
        <v>51</v>
      </c>
      <c r="C23" s="384"/>
      <c r="D23" s="385"/>
      <c r="E23" s="383" t="s">
        <v>46</v>
      </c>
      <c r="F23" s="384"/>
      <c r="G23" s="384"/>
      <c r="H23" s="384"/>
      <c r="I23" s="385"/>
      <c r="J23" s="383" t="s">
        <v>47</v>
      </c>
      <c r="K23" s="386"/>
      <c r="L23" s="386"/>
      <c r="M23" s="386"/>
      <c r="N23" s="387"/>
    </row>
    <row r="24" spans="1:14" s="2" customFormat="1" ht="53.25" customHeight="1" thickBot="1">
      <c r="A24" s="381"/>
      <c r="B24" s="3" t="s">
        <v>6</v>
      </c>
      <c r="C24" s="4" t="s">
        <v>7</v>
      </c>
      <c r="D24" s="5" t="s">
        <v>8</v>
      </c>
      <c r="E24" s="6" t="s">
        <v>60</v>
      </c>
      <c r="F24" s="7" t="s">
        <v>61</v>
      </c>
      <c r="G24" s="7" t="s">
        <v>57</v>
      </c>
      <c r="H24" s="7" t="s">
        <v>58</v>
      </c>
      <c r="I24" s="5" t="s">
        <v>8</v>
      </c>
      <c r="J24" s="3" t="s">
        <v>28</v>
      </c>
      <c r="K24" s="4" t="s">
        <v>29</v>
      </c>
      <c r="L24" s="4" t="s">
        <v>30</v>
      </c>
      <c r="M24" s="4" t="s">
        <v>31</v>
      </c>
      <c r="N24" s="5" t="s">
        <v>8</v>
      </c>
    </row>
    <row r="25" spans="1:14" s="2" customFormat="1" ht="12">
      <c r="A25" s="133"/>
      <c r="B25" s="40">
        <v>16954</v>
      </c>
      <c r="C25" s="36">
        <v>16285</v>
      </c>
      <c r="D25" s="41">
        <f>+C25+B25</f>
        <v>33239</v>
      </c>
      <c r="E25" s="40">
        <v>12783</v>
      </c>
      <c r="F25" s="36">
        <v>8150</v>
      </c>
      <c r="G25" s="36">
        <v>10232</v>
      </c>
      <c r="H25" s="36">
        <v>2074</v>
      </c>
      <c r="I25" s="41">
        <f>+E25+F25+G25+H25</f>
        <v>33239</v>
      </c>
      <c r="J25" s="48">
        <v>350</v>
      </c>
      <c r="K25" s="36"/>
      <c r="L25" s="49"/>
      <c r="M25" s="36">
        <v>32889</v>
      </c>
      <c r="N25" s="41">
        <f>+J25+M25</f>
        <v>33239</v>
      </c>
    </row>
    <row r="26" spans="1:14" s="2" customFormat="1" ht="12">
      <c r="A26" s="140"/>
      <c r="B26" s="42"/>
      <c r="C26" s="37"/>
      <c r="D26" s="43">
        <f>SUM(B26:C26)</f>
        <v>0</v>
      </c>
      <c r="E26" s="42"/>
      <c r="F26" s="37"/>
      <c r="G26" s="37"/>
      <c r="H26" s="37"/>
      <c r="I26" s="43">
        <f>SUM(E26:H26)</f>
        <v>0</v>
      </c>
      <c r="J26" s="50"/>
      <c r="K26" s="37"/>
      <c r="L26" s="51"/>
      <c r="M26" s="37"/>
      <c r="N26" s="43">
        <f>SUM(J26:M26)</f>
        <v>0</v>
      </c>
    </row>
    <row r="27" spans="1:14" s="2" customFormat="1" ht="12">
      <c r="A27" s="33"/>
      <c r="B27" s="42"/>
      <c r="C27" s="37"/>
      <c r="D27" s="43">
        <f aca="true" t="shared" si="0" ref="D27:D33">SUM(B27:C27)</f>
        <v>0</v>
      </c>
      <c r="E27" s="42"/>
      <c r="F27" s="37"/>
      <c r="G27" s="37"/>
      <c r="H27" s="37"/>
      <c r="I27" s="45">
        <f aca="true" t="shared" si="1" ref="I27:I33">SUM(E27:H27)</f>
        <v>0</v>
      </c>
      <c r="J27" s="50"/>
      <c r="K27" s="37"/>
      <c r="L27" s="51"/>
      <c r="M27" s="37"/>
      <c r="N27" s="43">
        <f aca="true" t="shared" si="2" ref="N27:N33">SUM(J27:M27)</f>
        <v>0</v>
      </c>
    </row>
    <row r="28" spans="1:14" s="2" customFormat="1" ht="12">
      <c r="A28" s="33"/>
      <c r="B28" s="42"/>
      <c r="C28" s="37"/>
      <c r="D28" s="43">
        <f t="shared" si="0"/>
        <v>0</v>
      </c>
      <c r="E28" s="42"/>
      <c r="F28" s="37"/>
      <c r="G28" s="37"/>
      <c r="H28" s="37"/>
      <c r="I28" s="45">
        <f t="shared" si="1"/>
        <v>0</v>
      </c>
      <c r="J28" s="50"/>
      <c r="K28" s="37"/>
      <c r="L28" s="51"/>
      <c r="M28" s="37"/>
      <c r="N28" s="43">
        <f t="shared" si="2"/>
        <v>0</v>
      </c>
    </row>
    <row r="29" spans="1:14" s="2" customFormat="1" ht="12">
      <c r="A29" s="33"/>
      <c r="B29" s="42"/>
      <c r="C29" s="37"/>
      <c r="D29" s="43">
        <f t="shared" si="0"/>
        <v>0</v>
      </c>
      <c r="E29" s="42"/>
      <c r="F29" s="37"/>
      <c r="G29" s="37"/>
      <c r="H29" s="37"/>
      <c r="I29" s="45">
        <f t="shared" si="1"/>
        <v>0</v>
      </c>
      <c r="J29" s="50"/>
      <c r="K29" s="37"/>
      <c r="L29" s="51"/>
      <c r="M29" s="37"/>
      <c r="N29" s="43">
        <f t="shared" si="2"/>
        <v>0</v>
      </c>
    </row>
    <row r="30" spans="1:14" s="2" customFormat="1" ht="12">
      <c r="A30" s="35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5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5"/>
      <c r="B32" s="44"/>
      <c r="C32" s="38"/>
      <c r="D32" s="45">
        <f t="shared" si="0"/>
        <v>0</v>
      </c>
      <c r="E32" s="44"/>
      <c r="F32" s="38"/>
      <c r="G32" s="38"/>
      <c r="H32" s="38"/>
      <c r="I32" s="45">
        <f t="shared" si="1"/>
        <v>0</v>
      </c>
      <c r="J32" s="52"/>
      <c r="K32" s="38"/>
      <c r="L32" s="53"/>
      <c r="M32" s="38"/>
      <c r="N32" s="45">
        <f t="shared" si="2"/>
        <v>0</v>
      </c>
    </row>
    <row r="33" spans="1:14" s="2" customFormat="1" ht="12.75" thickBot="1">
      <c r="A33" s="34"/>
      <c r="B33" s="46"/>
      <c r="C33" s="39"/>
      <c r="D33" s="47">
        <f t="shared" si="0"/>
        <v>0</v>
      </c>
      <c r="E33" s="46"/>
      <c r="F33" s="39"/>
      <c r="G33" s="39"/>
      <c r="H33" s="39"/>
      <c r="I33" s="47">
        <f t="shared" si="1"/>
        <v>0</v>
      </c>
      <c r="J33" s="54"/>
      <c r="K33" s="39"/>
      <c r="L33" s="55"/>
      <c r="M33" s="39"/>
      <c r="N33" s="47">
        <f t="shared" si="2"/>
        <v>0</v>
      </c>
    </row>
    <row r="34" spans="6:14" s="2" customFormat="1" ht="12">
      <c r="F34" s="8"/>
      <c r="M34" s="1"/>
      <c r="N34" s="1"/>
    </row>
    <row r="35" spans="1:15" s="2" customFormat="1" ht="12">
      <c r="A35" s="76" t="s">
        <v>14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="2" customFormat="1" ht="12.75" thickBot="1"/>
    <row r="37" spans="1:27" s="1" customFormat="1" ht="12">
      <c r="A37" s="86" t="s">
        <v>48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15" s="2" customFormat="1" ht="150" customHeight="1" thickBot="1">
      <c r="A38" s="371"/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3"/>
    </row>
    <row r="39" spans="1:35" s="1" customFormat="1" ht="12.7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7" s="1" customFormat="1" ht="12">
      <c r="A40" s="87" t="s">
        <v>49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8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15" s="2" customFormat="1" ht="150" customHeight="1" thickBot="1">
      <c r="A41" s="371"/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1:O41"/>
    <mergeCell ref="A22:N22"/>
    <mergeCell ref="A23:A24"/>
    <mergeCell ref="B23:D23"/>
    <mergeCell ref="E23:I23"/>
    <mergeCell ref="J23:N23"/>
    <mergeCell ref="A38:O38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5:I26">
      <formula1>D25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3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6"/>
  <sheetViews>
    <sheetView showGridLines="0" showZeros="0" view="pageBreakPreview" zoomScaleSheetLayoutView="100" zoomScalePageLayoutView="0" workbookViewId="0" topLeftCell="A4">
      <selection activeCell="G12" sqref="G12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377" t="s">
        <v>63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377" t="str">
        <f>+'Seguridad y Justicia'!B6:O6</f>
        <v>MIERCOLES 04 DE ENERO DE 2017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380" t="s">
        <v>35</v>
      </c>
      <c r="B10" s="382" t="s">
        <v>36</v>
      </c>
      <c r="C10" s="375"/>
      <c r="D10" s="375"/>
      <c r="E10" s="375"/>
      <c r="F10" s="375"/>
      <c r="G10" s="375"/>
      <c r="H10" s="376"/>
      <c r="I10" s="382" t="s">
        <v>37</v>
      </c>
      <c r="J10" s="375"/>
      <c r="K10" s="376"/>
      <c r="L10" s="382" t="s">
        <v>40</v>
      </c>
      <c r="M10" s="388"/>
      <c r="N10" s="388"/>
      <c r="O10" s="389"/>
      <c r="P10" s="9"/>
      <c r="Q10" s="9"/>
    </row>
    <row r="11" spans="1:15" s="2" customFormat="1" ht="53.25" customHeight="1" thickBot="1">
      <c r="A11" s="390"/>
      <c r="B11" s="6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7" t="s">
        <v>4</v>
      </c>
      <c r="H11" s="357" t="s">
        <v>5</v>
      </c>
      <c r="I11" s="358" t="s">
        <v>50</v>
      </c>
      <c r="J11" s="359" t="s">
        <v>38</v>
      </c>
      <c r="K11" s="85" t="s">
        <v>39</v>
      </c>
      <c r="L11" s="355" t="s">
        <v>41</v>
      </c>
      <c r="M11" s="359" t="s">
        <v>42</v>
      </c>
      <c r="N11" s="359" t="s">
        <v>43</v>
      </c>
      <c r="O11" s="85" t="s">
        <v>44</v>
      </c>
    </row>
    <row r="12" spans="1:15" s="118" customFormat="1" ht="162" customHeight="1">
      <c r="A12" s="96">
        <v>1</v>
      </c>
      <c r="B12" s="162" t="s">
        <v>70</v>
      </c>
      <c r="C12" s="259" t="s">
        <v>79</v>
      </c>
      <c r="D12" s="259" t="s">
        <v>67</v>
      </c>
      <c r="E12" s="259" t="s">
        <v>73</v>
      </c>
      <c r="F12" s="259" t="s">
        <v>69</v>
      </c>
      <c r="G12" s="260" t="s">
        <v>67</v>
      </c>
      <c r="H12" s="260" t="s">
        <v>64</v>
      </c>
      <c r="I12" s="261">
        <f>+'Enfoque de Género'!I28</f>
        <v>1157711</v>
      </c>
      <c r="J12" s="262">
        <f>+'Enfoque de Género'!J28</f>
        <v>1181860.57</v>
      </c>
      <c r="K12" s="263">
        <f>+'Enfoque de Género'!K28</f>
        <v>359919.61</v>
      </c>
      <c r="L12" s="361">
        <f aca="true" t="shared" si="0" ref="L12:L19">+I12</f>
        <v>1157711</v>
      </c>
      <c r="M12" s="264">
        <f aca="true" t="shared" si="1" ref="M12:M19">+L12-J12</f>
        <v>-24149.570000000065</v>
      </c>
      <c r="N12" s="288">
        <f aca="true" t="shared" si="2" ref="N12:N19">+K12</f>
        <v>359919.61</v>
      </c>
      <c r="O12" s="151" t="s">
        <v>103</v>
      </c>
    </row>
    <row r="13" spans="1:15" s="119" customFormat="1" ht="110.25" customHeight="1">
      <c r="A13" s="100">
        <v>2</v>
      </c>
      <c r="B13" s="145" t="s">
        <v>70</v>
      </c>
      <c r="C13" s="289" t="s">
        <v>80</v>
      </c>
      <c r="D13" s="289" t="s">
        <v>67</v>
      </c>
      <c r="E13" s="289" t="s">
        <v>74</v>
      </c>
      <c r="F13" s="289" t="s">
        <v>69</v>
      </c>
      <c r="G13" s="290" t="s">
        <v>67</v>
      </c>
      <c r="H13" s="290" t="s">
        <v>64</v>
      </c>
      <c r="I13" s="291">
        <f>+'Enfoque de Género'!I29</f>
        <v>10000</v>
      </c>
      <c r="J13" s="292">
        <f>+'Enfoque de Género'!J29</f>
        <v>45000</v>
      </c>
      <c r="K13" s="293">
        <f>+'Enfoque de Género'!K29</f>
        <v>20000</v>
      </c>
      <c r="L13" s="294">
        <f t="shared" si="0"/>
        <v>10000</v>
      </c>
      <c r="M13" s="295">
        <f t="shared" si="1"/>
        <v>-35000</v>
      </c>
      <c r="N13" s="295">
        <f t="shared" si="2"/>
        <v>20000</v>
      </c>
      <c r="O13" s="151" t="s">
        <v>104</v>
      </c>
    </row>
    <row r="14" spans="1:15" s="120" customFormat="1" ht="91.5" customHeight="1">
      <c r="A14" s="100">
        <v>3</v>
      </c>
      <c r="B14" s="145" t="s">
        <v>70</v>
      </c>
      <c r="C14" s="296" t="s">
        <v>80</v>
      </c>
      <c r="D14" s="296" t="s">
        <v>67</v>
      </c>
      <c r="E14" s="296" t="s">
        <v>75</v>
      </c>
      <c r="F14" s="296" t="s">
        <v>69</v>
      </c>
      <c r="G14" s="297" t="s">
        <v>67</v>
      </c>
      <c r="H14" s="297" t="s">
        <v>64</v>
      </c>
      <c r="I14" s="298">
        <f>+'Enfoque de Género'!I30</f>
        <v>95000</v>
      </c>
      <c r="J14" s="299">
        <f>+'Enfoque de Género'!J30</f>
        <v>67000</v>
      </c>
      <c r="K14" s="300">
        <f>+'Enfoque de Género'!K30</f>
        <v>0</v>
      </c>
      <c r="L14" s="301">
        <f t="shared" si="0"/>
        <v>95000</v>
      </c>
      <c r="M14" s="302">
        <f t="shared" si="1"/>
        <v>28000</v>
      </c>
      <c r="N14" s="302">
        <f t="shared" si="2"/>
        <v>0</v>
      </c>
      <c r="O14" s="151" t="s">
        <v>105</v>
      </c>
    </row>
    <row r="15" spans="1:15" s="121" customFormat="1" ht="89.25" customHeight="1">
      <c r="A15" s="100">
        <v>4</v>
      </c>
      <c r="B15" s="145" t="s">
        <v>70</v>
      </c>
      <c r="C15" s="303" t="s">
        <v>80</v>
      </c>
      <c r="D15" s="303" t="s">
        <v>67</v>
      </c>
      <c r="E15" s="303" t="s">
        <v>76</v>
      </c>
      <c r="F15" s="303" t="s">
        <v>69</v>
      </c>
      <c r="G15" s="304" t="s">
        <v>67</v>
      </c>
      <c r="H15" s="304" t="s">
        <v>64</v>
      </c>
      <c r="I15" s="305">
        <f>+'Enfoque de Género'!I31</f>
        <v>167800</v>
      </c>
      <c r="J15" s="306">
        <f>+'Enfoque de Género'!J31</f>
        <v>142800</v>
      </c>
      <c r="K15" s="307">
        <f>+'Enfoque de Género'!K31</f>
        <v>40550</v>
      </c>
      <c r="L15" s="308">
        <f t="shared" si="0"/>
        <v>167800</v>
      </c>
      <c r="M15" s="309">
        <f t="shared" si="1"/>
        <v>25000</v>
      </c>
      <c r="N15" s="309">
        <f t="shared" si="2"/>
        <v>40550</v>
      </c>
      <c r="O15" s="151" t="s">
        <v>106</v>
      </c>
    </row>
    <row r="16" spans="1:15" s="122" customFormat="1" ht="78.75" customHeight="1">
      <c r="A16" s="100">
        <v>5</v>
      </c>
      <c r="B16" s="145" t="s">
        <v>70</v>
      </c>
      <c r="C16" s="310" t="s">
        <v>80</v>
      </c>
      <c r="D16" s="310" t="s">
        <v>67</v>
      </c>
      <c r="E16" s="310" t="s">
        <v>77</v>
      </c>
      <c r="F16" s="310" t="s">
        <v>69</v>
      </c>
      <c r="G16" s="311" t="s">
        <v>67</v>
      </c>
      <c r="H16" s="311" t="s">
        <v>64</v>
      </c>
      <c r="I16" s="312">
        <f>+'Enfoque de Género'!I32</f>
        <v>44496</v>
      </c>
      <c r="J16" s="313">
        <f>+'Enfoque de Género'!J32</f>
        <v>44606.2</v>
      </c>
      <c r="K16" s="314">
        <f>+'Enfoque de Género'!K32</f>
        <v>11623.06</v>
      </c>
      <c r="L16" s="315">
        <f t="shared" si="0"/>
        <v>44496</v>
      </c>
      <c r="M16" s="316">
        <f t="shared" si="1"/>
        <v>-110.19999999999709</v>
      </c>
      <c r="N16" s="317">
        <f t="shared" si="2"/>
        <v>11623.06</v>
      </c>
      <c r="O16" s="151" t="s">
        <v>107</v>
      </c>
    </row>
    <row r="17" spans="1:15" s="123" customFormat="1" ht="158.25" customHeight="1">
      <c r="A17" s="100">
        <v>6</v>
      </c>
      <c r="B17" s="145" t="s">
        <v>70</v>
      </c>
      <c r="C17" s="178" t="s">
        <v>80</v>
      </c>
      <c r="D17" s="178" t="s">
        <v>67</v>
      </c>
      <c r="E17" s="178" t="s">
        <v>78</v>
      </c>
      <c r="F17" s="178" t="s">
        <v>69</v>
      </c>
      <c r="G17" s="179" t="s">
        <v>67</v>
      </c>
      <c r="H17" s="179" t="s">
        <v>64</v>
      </c>
      <c r="I17" s="180">
        <f>+'Enfoque de Género'!I33</f>
        <v>97540</v>
      </c>
      <c r="J17" s="181">
        <f>+'Enfoque de Género'!J33</f>
        <v>86540</v>
      </c>
      <c r="K17" s="182">
        <f>+'Enfoque de Género'!K33</f>
        <v>17780</v>
      </c>
      <c r="L17" s="183">
        <f t="shared" si="0"/>
        <v>97540</v>
      </c>
      <c r="M17" s="184">
        <f t="shared" si="1"/>
        <v>11000</v>
      </c>
      <c r="N17" s="184">
        <f t="shared" si="2"/>
        <v>17780</v>
      </c>
      <c r="O17" s="151" t="s">
        <v>108</v>
      </c>
    </row>
    <row r="18" spans="1:15" s="124" customFormat="1" ht="72">
      <c r="A18" s="100">
        <v>7</v>
      </c>
      <c r="B18" s="145" t="s">
        <v>70</v>
      </c>
      <c r="C18" s="318" t="s">
        <v>80</v>
      </c>
      <c r="D18" s="318" t="s">
        <v>67</v>
      </c>
      <c r="E18" s="318" t="s">
        <v>81</v>
      </c>
      <c r="F18" s="318" t="s">
        <v>67</v>
      </c>
      <c r="G18" s="319" t="s">
        <v>69</v>
      </c>
      <c r="H18" s="319" t="s">
        <v>64</v>
      </c>
      <c r="I18" s="320">
        <f>+'Enfoque de Género'!I34</f>
        <v>1722793</v>
      </c>
      <c r="J18" s="321">
        <f>+'Enfoque de Género'!J34</f>
        <v>1883689.13</v>
      </c>
      <c r="K18" s="322">
        <f>+'Enfoque de Género'!K34</f>
        <v>465537.02</v>
      </c>
      <c r="L18" s="323">
        <f t="shared" si="0"/>
        <v>1722793</v>
      </c>
      <c r="M18" s="324">
        <f t="shared" si="1"/>
        <v>-160896.1299999999</v>
      </c>
      <c r="N18" s="325">
        <f t="shared" si="2"/>
        <v>465537.02</v>
      </c>
      <c r="O18" s="151" t="s">
        <v>109</v>
      </c>
    </row>
    <row r="19" spans="1:15" s="125" customFormat="1" ht="77.25" customHeight="1">
      <c r="A19" s="100">
        <v>8</v>
      </c>
      <c r="B19" s="145" t="s">
        <v>70</v>
      </c>
      <c r="C19" s="326" t="s">
        <v>80</v>
      </c>
      <c r="D19" s="326" t="s">
        <v>67</v>
      </c>
      <c r="E19" s="326" t="s">
        <v>82</v>
      </c>
      <c r="F19" s="326" t="s">
        <v>67</v>
      </c>
      <c r="G19" s="327" t="s">
        <v>69</v>
      </c>
      <c r="H19" s="327" t="s">
        <v>64</v>
      </c>
      <c r="I19" s="328">
        <f>+'Enfoque de Género'!I35</f>
        <v>4950697</v>
      </c>
      <c r="J19" s="329">
        <f>+'Enfoque de Género'!J35</f>
        <v>7435829.04</v>
      </c>
      <c r="K19" s="330">
        <f>+'Enfoque de Género'!K35</f>
        <v>1556001.83</v>
      </c>
      <c r="L19" s="331">
        <f t="shared" si="0"/>
        <v>4950697</v>
      </c>
      <c r="M19" s="332">
        <f t="shared" si="1"/>
        <v>-2485132.04</v>
      </c>
      <c r="N19" s="332">
        <f t="shared" si="2"/>
        <v>1556001.83</v>
      </c>
      <c r="O19" s="151" t="s">
        <v>110</v>
      </c>
    </row>
    <row r="20" spans="1:15" s="126" customFormat="1" ht="12">
      <c r="A20" s="100"/>
      <c r="B20" s="145"/>
      <c r="C20" s="146"/>
      <c r="D20" s="146"/>
      <c r="E20" s="146"/>
      <c r="F20" s="146"/>
      <c r="G20" s="147"/>
      <c r="H20" s="147"/>
      <c r="I20" s="148"/>
      <c r="J20" s="149"/>
      <c r="K20" s="150"/>
      <c r="L20" s="101"/>
      <c r="M20" s="102"/>
      <c r="N20" s="105"/>
      <c r="O20" s="151"/>
    </row>
    <row r="21" spans="1:15" s="127" customFormat="1" ht="78" customHeight="1">
      <c r="A21" s="100"/>
      <c r="B21" s="145"/>
      <c r="C21" s="146"/>
      <c r="D21" s="146"/>
      <c r="E21" s="146"/>
      <c r="F21" s="147"/>
      <c r="G21" s="146"/>
      <c r="H21" s="147"/>
      <c r="I21" s="148"/>
      <c r="J21" s="149"/>
      <c r="K21" s="150"/>
      <c r="L21" s="98"/>
      <c r="M21" s="102"/>
      <c r="N21" s="102"/>
      <c r="O21" s="151"/>
    </row>
    <row r="22" spans="1:15" s="128" customFormat="1" ht="81" customHeight="1">
      <c r="A22" s="100"/>
      <c r="B22" s="152"/>
      <c r="C22" s="153"/>
      <c r="D22" s="153"/>
      <c r="E22" s="153"/>
      <c r="F22" s="153"/>
      <c r="G22" s="154"/>
      <c r="H22" s="154"/>
      <c r="I22" s="155"/>
      <c r="J22" s="156"/>
      <c r="K22" s="157"/>
      <c r="L22" s="101"/>
      <c r="M22" s="102"/>
      <c r="N22" s="105"/>
      <c r="O22" s="158"/>
    </row>
    <row r="23" spans="1:15" s="2" customFormat="1" ht="12">
      <c r="A23" s="94"/>
      <c r="B23" s="91"/>
      <c r="C23" s="20"/>
      <c r="D23" s="20"/>
      <c r="E23" s="20"/>
      <c r="F23" s="20"/>
      <c r="G23" s="21"/>
      <c r="H23" s="21"/>
      <c r="I23" s="59"/>
      <c r="J23" s="60"/>
      <c r="K23" s="61"/>
      <c r="L23" s="70"/>
      <c r="M23" s="71"/>
      <c r="N23" s="71"/>
      <c r="O23" s="29"/>
    </row>
    <row r="24" spans="1:15" s="2" customFormat="1" ht="12">
      <c r="A24" s="94"/>
      <c r="B24" s="91"/>
      <c r="C24" s="20"/>
      <c r="D24" s="20"/>
      <c r="E24" s="20"/>
      <c r="F24" s="20"/>
      <c r="G24" s="21"/>
      <c r="H24" s="21"/>
      <c r="I24" s="59"/>
      <c r="J24" s="60"/>
      <c r="K24" s="61"/>
      <c r="L24" s="70"/>
      <c r="M24" s="71"/>
      <c r="N24" s="71"/>
      <c r="O24" s="29"/>
    </row>
    <row r="25" spans="1:15" s="2" customFormat="1" ht="12">
      <c r="A25" s="94"/>
      <c r="B25" s="91"/>
      <c r="C25" s="20"/>
      <c r="D25" s="20"/>
      <c r="E25" s="20"/>
      <c r="F25" s="20"/>
      <c r="G25" s="21"/>
      <c r="H25" s="21"/>
      <c r="I25" s="59"/>
      <c r="J25" s="60"/>
      <c r="K25" s="61"/>
      <c r="L25" s="70"/>
      <c r="M25" s="71"/>
      <c r="N25" s="71"/>
      <c r="O25" s="29"/>
    </row>
    <row r="26" spans="1:15" s="2" customFormat="1" ht="12">
      <c r="A26" s="76" t="s">
        <v>13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1"/>
    </row>
    <row r="27" spans="13:14" s="2" customFormat="1" ht="12.75" thickBot="1">
      <c r="M27" s="1"/>
      <c r="N27" s="1"/>
    </row>
    <row r="28" spans="1:14" s="2" customFormat="1" ht="15.75" customHeight="1" thickBot="1">
      <c r="A28" s="374" t="s">
        <v>10</v>
      </c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6"/>
    </row>
    <row r="29" spans="1:14" s="2" customFormat="1" ht="32.25" customHeight="1" thickBot="1">
      <c r="A29" s="380" t="s">
        <v>45</v>
      </c>
      <c r="B29" s="383" t="s">
        <v>51</v>
      </c>
      <c r="C29" s="384"/>
      <c r="D29" s="385"/>
      <c r="E29" s="383" t="s">
        <v>46</v>
      </c>
      <c r="F29" s="384"/>
      <c r="G29" s="384"/>
      <c r="H29" s="384"/>
      <c r="I29" s="385"/>
      <c r="J29" s="383" t="s">
        <v>47</v>
      </c>
      <c r="K29" s="386"/>
      <c r="L29" s="386"/>
      <c r="M29" s="386"/>
      <c r="N29" s="387"/>
    </row>
    <row r="30" spans="1:14" s="2" customFormat="1" ht="53.25" customHeight="1" thickBot="1">
      <c r="A30" s="381"/>
      <c r="B30" s="3" t="s">
        <v>6</v>
      </c>
      <c r="C30" s="4" t="s">
        <v>7</v>
      </c>
      <c r="D30" s="5" t="s">
        <v>8</v>
      </c>
      <c r="E30" s="6" t="s">
        <v>60</v>
      </c>
      <c r="F30" s="7" t="s">
        <v>61</v>
      </c>
      <c r="G30" s="7" t="s">
        <v>57</v>
      </c>
      <c r="H30" s="7" t="s">
        <v>58</v>
      </c>
      <c r="I30" s="5" t="s">
        <v>8</v>
      </c>
      <c r="J30" s="3" t="s">
        <v>28</v>
      </c>
      <c r="K30" s="4" t="s">
        <v>29</v>
      </c>
      <c r="L30" s="4" t="s">
        <v>30</v>
      </c>
      <c r="M30" s="4" t="s">
        <v>31</v>
      </c>
      <c r="N30" s="5" t="s">
        <v>8</v>
      </c>
    </row>
    <row r="31" spans="1:14" s="2" customFormat="1" ht="12">
      <c r="A31" s="133"/>
      <c r="B31" s="40">
        <v>16954</v>
      </c>
      <c r="C31" s="36">
        <v>16285</v>
      </c>
      <c r="D31" s="41">
        <f>+C31+B31</f>
        <v>33239</v>
      </c>
      <c r="E31" s="40">
        <v>12783</v>
      </c>
      <c r="F31" s="36">
        <v>8150</v>
      </c>
      <c r="G31" s="36">
        <v>10232</v>
      </c>
      <c r="H31" s="36">
        <v>2074</v>
      </c>
      <c r="I31" s="41">
        <f>+E31+F31+G31+H31</f>
        <v>33239</v>
      </c>
      <c r="J31" s="48">
        <v>350</v>
      </c>
      <c r="K31" s="36"/>
      <c r="L31" s="49"/>
      <c r="M31" s="36">
        <v>32889</v>
      </c>
      <c r="N31" s="41">
        <f>+J31+M31</f>
        <v>33239</v>
      </c>
    </row>
    <row r="32" spans="1:14" s="2" customFormat="1" ht="12">
      <c r="A32" s="140"/>
      <c r="B32" s="42"/>
      <c r="C32" s="37"/>
      <c r="D32" s="43">
        <f>SUM(B32:C32)</f>
        <v>0</v>
      </c>
      <c r="E32" s="42"/>
      <c r="F32" s="37"/>
      <c r="G32" s="37"/>
      <c r="H32" s="37"/>
      <c r="I32" s="43">
        <f>SUM(E32:H32)</f>
        <v>0</v>
      </c>
      <c r="J32" s="50"/>
      <c r="K32" s="37"/>
      <c r="L32" s="51"/>
      <c r="M32" s="37"/>
      <c r="N32" s="43">
        <f>SUM(J32:M32)</f>
        <v>0</v>
      </c>
    </row>
    <row r="33" spans="1:14" s="2" customFormat="1" ht="12">
      <c r="A33" s="33"/>
      <c r="B33" s="42"/>
      <c r="C33" s="37"/>
      <c r="D33" s="43">
        <f aca="true" t="shared" si="3" ref="D33:D38">SUM(B33:C33)</f>
        <v>0</v>
      </c>
      <c r="E33" s="42"/>
      <c r="F33" s="37"/>
      <c r="G33" s="37"/>
      <c r="H33" s="37"/>
      <c r="I33" s="45">
        <f aca="true" t="shared" si="4" ref="I33:I38">SUM(E33:H33)</f>
        <v>0</v>
      </c>
      <c r="J33" s="50"/>
      <c r="K33" s="37"/>
      <c r="L33" s="51"/>
      <c r="M33" s="37"/>
      <c r="N33" s="43">
        <f aca="true" t="shared" si="5" ref="N33:N38">SUM(J33:M33)</f>
        <v>0</v>
      </c>
    </row>
    <row r="34" spans="1:14" s="2" customFormat="1" ht="12">
      <c r="A34" s="33"/>
      <c r="B34" s="42"/>
      <c r="C34" s="37"/>
      <c r="D34" s="43">
        <f t="shared" si="3"/>
        <v>0</v>
      </c>
      <c r="E34" s="42"/>
      <c r="F34" s="37"/>
      <c r="G34" s="37"/>
      <c r="H34" s="37"/>
      <c r="I34" s="45">
        <f t="shared" si="4"/>
        <v>0</v>
      </c>
      <c r="J34" s="50"/>
      <c r="K34" s="37"/>
      <c r="L34" s="51"/>
      <c r="M34" s="37"/>
      <c r="N34" s="43">
        <f t="shared" si="5"/>
        <v>0</v>
      </c>
    </row>
    <row r="35" spans="1:14" s="2" customFormat="1" ht="12">
      <c r="A35" s="33"/>
      <c r="B35" s="42"/>
      <c r="C35" s="37"/>
      <c r="D35" s="43">
        <f t="shared" si="3"/>
        <v>0</v>
      </c>
      <c r="E35" s="42"/>
      <c r="F35" s="37"/>
      <c r="G35" s="37"/>
      <c r="H35" s="37"/>
      <c r="I35" s="45">
        <f t="shared" si="4"/>
        <v>0</v>
      </c>
      <c r="J35" s="50"/>
      <c r="K35" s="37"/>
      <c r="L35" s="51"/>
      <c r="M35" s="37"/>
      <c r="N35" s="43">
        <f t="shared" si="5"/>
        <v>0</v>
      </c>
    </row>
    <row r="36" spans="1:14" s="2" customFormat="1" ht="12">
      <c r="A36" s="35"/>
      <c r="B36" s="42"/>
      <c r="C36" s="37"/>
      <c r="D36" s="43">
        <f t="shared" si="3"/>
        <v>0</v>
      </c>
      <c r="E36" s="42"/>
      <c r="F36" s="37"/>
      <c r="G36" s="37"/>
      <c r="H36" s="37"/>
      <c r="I36" s="45">
        <f t="shared" si="4"/>
        <v>0</v>
      </c>
      <c r="J36" s="50"/>
      <c r="K36" s="37"/>
      <c r="L36" s="51"/>
      <c r="M36" s="37"/>
      <c r="N36" s="43">
        <f t="shared" si="5"/>
        <v>0</v>
      </c>
    </row>
    <row r="37" spans="1:14" s="2" customFormat="1" ht="12">
      <c r="A37" s="35"/>
      <c r="B37" s="44"/>
      <c r="C37" s="38"/>
      <c r="D37" s="45">
        <f t="shared" si="3"/>
        <v>0</v>
      </c>
      <c r="E37" s="44"/>
      <c r="F37" s="38"/>
      <c r="G37" s="38"/>
      <c r="H37" s="38"/>
      <c r="I37" s="45">
        <f t="shared" si="4"/>
        <v>0</v>
      </c>
      <c r="J37" s="52"/>
      <c r="K37" s="38"/>
      <c r="L37" s="53"/>
      <c r="M37" s="38"/>
      <c r="N37" s="45">
        <f t="shared" si="5"/>
        <v>0</v>
      </c>
    </row>
    <row r="38" spans="1:14" s="2" customFormat="1" ht="12.75" thickBot="1">
      <c r="A38" s="34"/>
      <c r="B38" s="46"/>
      <c r="C38" s="39"/>
      <c r="D38" s="47">
        <f t="shared" si="3"/>
        <v>0</v>
      </c>
      <c r="E38" s="46"/>
      <c r="F38" s="39"/>
      <c r="G38" s="39"/>
      <c r="H38" s="39"/>
      <c r="I38" s="47">
        <f t="shared" si="4"/>
        <v>0</v>
      </c>
      <c r="J38" s="54"/>
      <c r="K38" s="39"/>
      <c r="L38" s="55"/>
      <c r="M38" s="39"/>
      <c r="N38" s="47">
        <f t="shared" si="5"/>
        <v>0</v>
      </c>
    </row>
    <row r="39" spans="6:14" s="2" customFormat="1" ht="12">
      <c r="F39" s="8"/>
      <c r="M39" s="1"/>
      <c r="N39" s="1"/>
    </row>
    <row r="40" spans="1:15" s="2" customFormat="1" ht="12">
      <c r="A40" s="76" t="s">
        <v>14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="2" customFormat="1" ht="12.75" thickBot="1"/>
    <row r="42" spans="1:27" s="1" customFormat="1" ht="12">
      <c r="A42" s="86" t="s">
        <v>48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15" s="2" customFormat="1" ht="150" customHeight="1" thickBot="1">
      <c r="A43" s="371"/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  <c r="O43" s="373"/>
    </row>
    <row r="44" spans="1:35" s="1" customFormat="1" ht="12.75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7" s="1" customFormat="1" ht="12">
      <c r="A45" s="87" t="s">
        <v>49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15" s="2" customFormat="1" ht="150" customHeight="1" thickBot="1">
      <c r="A46" s="371"/>
      <c r="B46" s="372"/>
      <c r="C46" s="372"/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6:O46"/>
    <mergeCell ref="A28:N28"/>
    <mergeCell ref="A29:A30"/>
    <mergeCell ref="B29:D29"/>
    <mergeCell ref="E29:I29"/>
    <mergeCell ref="J29:N29"/>
    <mergeCell ref="A43:O43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31:I32">
      <formula1>D31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3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4">
      <selection activeCell="K12" sqref="K12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377" t="s">
        <v>63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377" t="str">
        <f>+Educación!B6</f>
        <v>MIERCOLES 04 DE ENERO DE 2017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380" t="s">
        <v>35</v>
      </c>
      <c r="B10" s="382" t="s">
        <v>36</v>
      </c>
      <c r="C10" s="375"/>
      <c r="D10" s="375"/>
      <c r="E10" s="375"/>
      <c r="F10" s="375"/>
      <c r="G10" s="375"/>
      <c r="H10" s="376"/>
      <c r="I10" s="382" t="s">
        <v>37</v>
      </c>
      <c r="J10" s="375"/>
      <c r="K10" s="376"/>
      <c r="L10" s="382" t="s">
        <v>40</v>
      </c>
      <c r="M10" s="388"/>
      <c r="N10" s="388"/>
      <c r="O10" s="389"/>
      <c r="P10" s="9"/>
      <c r="Q10" s="9"/>
    </row>
    <row r="11" spans="1:15" s="2" customFormat="1" ht="53.25" customHeight="1" thickBot="1">
      <c r="A11" s="390"/>
      <c r="B11" s="6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7" t="s">
        <v>4</v>
      </c>
      <c r="H11" s="357" t="s">
        <v>5</v>
      </c>
      <c r="I11" s="358" t="s">
        <v>50</v>
      </c>
      <c r="J11" s="359" t="s">
        <v>38</v>
      </c>
      <c r="K11" s="85" t="s">
        <v>39</v>
      </c>
      <c r="L11" s="355" t="s">
        <v>41</v>
      </c>
      <c r="M11" s="359" t="s">
        <v>42</v>
      </c>
      <c r="N11" s="359" t="s">
        <v>43</v>
      </c>
      <c r="O11" s="85" t="s">
        <v>44</v>
      </c>
    </row>
    <row r="12" spans="1:15" s="119" customFormat="1" ht="110.25" customHeight="1">
      <c r="A12" s="141">
        <v>17</v>
      </c>
      <c r="B12" s="142" t="s">
        <v>70</v>
      </c>
      <c r="C12" s="363" t="s">
        <v>80</v>
      </c>
      <c r="D12" s="363" t="s">
        <v>67</v>
      </c>
      <c r="E12" s="363" t="s">
        <v>74</v>
      </c>
      <c r="F12" s="363" t="s">
        <v>69</v>
      </c>
      <c r="G12" s="364" t="s">
        <v>67</v>
      </c>
      <c r="H12" s="364" t="s">
        <v>64</v>
      </c>
      <c r="I12" s="365">
        <f>+'Enfoque de Género'!I29</f>
        <v>10000</v>
      </c>
      <c r="J12" s="366">
        <f>+'Enfoque de Género'!J29</f>
        <v>45000</v>
      </c>
      <c r="K12" s="367">
        <f>+'Enfoque de Género'!K29</f>
        <v>20000</v>
      </c>
      <c r="L12" s="368">
        <f>+I12</f>
        <v>10000</v>
      </c>
      <c r="M12" s="369">
        <f>+L12-J12</f>
        <v>-35000</v>
      </c>
      <c r="N12" s="369">
        <f>+K12</f>
        <v>20000</v>
      </c>
      <c r="O12" s="143" t="s">
        <v>104</v>
      </c>
    </row>
    <row r="13" spans="1:15" s="2" customFormat="1" ht="12">
      <c r="A13" s="140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374" t="s">
        <v>10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6"/>
    </row>
    <row r="26" spans="1:14" s="2" customFormat="1" ht="32.25" customHeight="1" thickBot="1">
      <c r="A26" s="380" t="s">
        <v>45</v>
      </c>
      <c r="B26" s="383" t="s">
        <v>51</v>
      </c>
      <c r="C26" s="384"/>
      <c r="D26" s="385"/>
      <c r="E26" s="383" t="s">
        <v>46</v>
      </c>
      <c r="F26" s="384"/>
      <c r="G26" s="384"/>
      <c r="H26" s="384"/>
      <c r="I26" s="385"/>
      <c r="J26" s="383" t="s">
        <v>47</v>
      </c>
      <c r="K26" s="386"/>
      <c r="L26" s="386"/>
      <c r="M26" s="386"/>
      <c r="N26" s="387"/>
    </row>
    <row r="27" spans="1:14" s="2" customFormat="1" ht="53.25" customHeight="1" thickBot="1">
      <c r="A27" s="381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133"/>
      <c r="B28" s="40">
        <v>16954</v>
      </c>
      <c r="C28" s="36">
        <v>16285</v>
      </c>
      <c r="D28" s="41">
        <f>+C28+B28</f>
        <v>33239</v>
      </c>
      <c r="E28" s="40">
        <v>12783</v>
      </c>
      <c r="F28" s="36">
        <v>8150</v>
      </c>
      <c r="G28" s="36">
        <v>10232</v>
      </c>
      <c r="H28" s="36">
        <v>2074</v>
      </c>
      <c r="I28" s="41">
        <f>+E28+F28+G28+H28</f>
        <v>33239</v>
      </c>
      <c r="J28" s="48">
        <v>350</v>
      </c>
      <c r="K28" s="36"/>
      <c r="L28" s="49"/>
      <c r="M28" s="36">
        <v>32889</v>
      </c>
      <c r="N28" s="41">
        <f>+J28+M28</f>
        <v>33239</v>
      </c>
    </row>
    <row r="29" spans="1:14" s="2" customFormat="1" ht="12">
      <c r="A29" s="33"/>
      <c r="B29" s="42"/>
      <c r="C29" s="37"/>
      <c r="D29" s="43">
        <f aca="true" t="shared" si="0" ref="D29:D40">SUM(B29:C29)</f>
        <v>0</v>
      </c>
      <c r="E29" s="42"/>
      <c r="F29" s="37"/>
      <c r="G29" s="37"/>
      <c r="H29" s="37"/>
      <c r="I29" s="45">
        <f aca="true" t="shared" si="1" ref="I29:I40">SUM(E29:H29)</f>
        <v>0</v>
      </c>
      <c r="J29" s="50"/>
      <c r="K29" s="37"/>
      <c r="L29" s="51"/>
      <c r="M29" s="37"/>
      <c r="N29" s="43">
        <f aca="true" t="shared" si="2" ref="N29:N40">SUM(J29:M29)</f>
        <v>0</v>
      </c>
    </row>
    <row r="30" spans="1:14" s="2" customFormat="1" ht="1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4" s="2" customFormat="1" ht="1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4" s="2" customFormat="1" ht="1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14" s="2" customFormat="1" ht="1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14" s="2" customFormat="1" ht="1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14" s="2" customFormat="1" ht="1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14" s="2" customFormat="1" ht="1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14" s="2" customFormat="1" ht="1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14" s="2" customFormat="1" ht="1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14" s="2" customFormat="1" ht="1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14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371"/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371"/>
      <c r="B48" s="372"/>
      <c r="C48" s="372"/>
      <c r="D48" s="372"/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38"/>
  <sheetViews>
    <sheetView showGridLines="0" showZeros="0" view="pageBreakPreview" zoomScaleSheetLayoutView="100" zoomScalePageLayoutView="0" workbookViewId="0" topLeftCell="A1">
      <selection activeCell="K15" sqref="K15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377" t="s">
        <v>63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377" t="str">
        <f>+Desnutrición!B6</f>
        <v>MIERCOLES 04 DE ENERO DE 2017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380" t="s">
        <v>35</v>
      </c>
      <c r="B10" s="382" t="s">
        <v>36</v>
      </c>
      <c r="C10" s="375"/>
      <c r="D10" s="375"/>
      <c r="E10" s="375"/>
      <c r="F10" s="375"/>
      <c r="G10" s="375"/>
      <c r="H10" s="376"/>
      <c r="I10" s="382" t="s">
        <v>37</v>
      </c>
      <c r="J10" s="375"/>
      <c r="K10" s="376"/>
      <c r="L10" s="382" t="s">
        <v>40</v>
      </c>
      <c r="M10" s="388"/>
      <c r="N10" s="388"/>
      <c r="O10" s="389"/>
      <c r="P10" s="9"/>
      <c r="Q10" s="9"/>
    </row>
    <row r="11" spans="1:15" s="2" customFormat="1" ht="53.25" customHeight="1" thickBot="1">
      <c r="A11" s="390"/>
      <c r="B11" s="6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7" t="s">
        <v>4</v>
      </c>
      <c r="H11" s="357" t="s">
        <v>5</v>
      </c>
      <c r="I11" s="358" t="s">
        <v>50</v>
      </c>
      <c r="J11" s="359" t="s">
        <v>38</v>
      </c>
      <c r="K11" s="85" t="s">
        <v>39</v>
      </c>
      <c r="L11" s="355" t="s">
        <v>41</v>
      </c>
      <c r="M11" s="359" t="s">
        <v>42</v>
      </c>
      <c r="N11" s="359" t="s">
        <v>43</v>
      </c>
      <c r="O11" s="85" t="s">
        <v>44</v>
      </c>
    </row>
    <row r="12" spans="1:15" s="103" customFormat="1" ht="79.5" customHeight="1">
      <c r="A12" s="141">
        <v>1</v>
      </c>
      <c r="B12" s="162" t="s">
        <v>70</v>
      </c>
      <c r="C12" s="171" t="s">
        <v>65</v>
      </c>
      <c r="D12" s="171" t="s">
        <v>67</v>
      </c>
      <c r="E12" s="171" t="s">
        <v>66</v>
      </c>
      <c r="F12" s="171" t="s">
        <v>68</v>
      </c>
      <c r="G12" s="172" t="s">
        <v>67</v>
      </c>
      <c r="H12" s="172" t="s">
        <v>64</v>
      </c>
      <c r="I12" s="173">
        <f>+'Enfoque de Género'!I13</f>
        <v>462788</v>
      </c>
      <c r="J12" s="174">
        <f>+'Enfoque de Género'!J12</f>
        <v>8000</v>
      </c>
      <c r="K12" s="175">
        <f>+'Enfoque de Género'!K12</f>
        <v>1048.6</v>
      </c>
      <c r="L12" s="362">
        <f>+I12</f>
        <v>462788</v>
      </c>
      <c r="M12" s="177">
        <f>+L12-J12</f>
        <v>454788</v>
      </c>
      <c r="N12" s="177">
        <f>+K12</f>
        <v>1048.6</v>
      </c>
      <c r="O12" s="151" t="s">
        <v>87</v>
      </c>
    </row>
    <row r="13" spans="1:15" s="107" customFormat="1" ht="102.75" customHeight="1">
      <c r="A13" s="100">
        <v>2</v>
      </c>
      <c r="B13" s="145" t="s">
        <v>70</v>
      </c>
      <c r="C13" s="199" t="s">
        <v>65</v>
      </c>
      <c r="D13" s="199" t="s">
        <v>67</v>
      </c>
      <c r="E13" s="199" t="s">
        <v>73</v>
      </c>
      <c r="F13" s="199" t="s">
        <v>69</v>
      </c>
      <c r="G13" s="200" t="s">
        <v>67</v>
      </c>
      <c r="H13" s="200" t="s">
        <v>64</v>
      </c>
      <c r="I13" s="201">
        <f>+'Enfoque de Género'!I16</f>
        <v>3126215</v>
      </c>
      <c r="J13" s="202">
        <f>+'Enfoque de Género'!J16</f>
        <v>2171563.51</v>
      </c>
      <c r="K13" s="203">
        <f>+'Enfoque de Género'!K16</f>
        <v>592248.52</v>
      </c>
      <c r="L13" s="204">
        <f>+I13</f>
        <v>3126215</v>
      </c>
      <c r="M13" s="205">
        <f>+L13-J13</f>
        <v>954651.4900000002</v>
      </c>
      <c r="N13" s="205">
        <f>+K13</f>
        <v>592248.52</v>
      </c>
      <c r="O13" s="151" t="s">
        <v>91</v>
      </c>
    </row>
    <row r="14" spans="1:15" s="112" customFormat="1" ht="60">
      <c r="A14" s="97">
        <v>3</v>
      </c>
      <c r="B14" s="145" t="s">
        <v>70</v>
      </c>
      <c r="C14" s="229" t="s">
        <v>65</v>
      </c>
      <c r="D14" s="229" t="s">
        <v>67</v>
      </c>
      <c r="E14" s="229" t="s">
        <v>77</v>
      </c>
      <c r="F14" s="229" t="s">
        <v>67</v>
      </c>
      <c r="G14" s="230" t="s">
        <v>69</v>
      </c>
      <c r="H14" s="230" t="s">
        <v>64</v>
      </c>
      <c r="I14" s="231">
        <f>+'Enfoque de Género'!I20</f>
        <v>179920</v>
      </c>
      <c r="J14" s="232">
        <f>+'Enfoque de Género'!J20</f>
        <v>144318.02</v>
      </c>
      <c r="K14" s="233">
        <f>+'Enfoque de Género'!K20</f>
        <v>37210.56</v>
      </c>
      <c r="L14" s="234">
        <f>+I14</f>
        <v>179920</v>
      </c>
      <c r="M14" s="235">
        <f>+L14-J14</f>
        <v>35601.98000000001</v>
      </c>
      <c r="N14" s="235">
        <f>+K14</f>
        <v>37210.56</v>
      </c>
      <c r="O14" s="151" t="s">
        <v>95</v>
      </c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22"/>
      <c r="C16" s="23"/>
      <c r="D16" s="23"/>
      <c r="E16" s="23"/>
      <c r="F16" s="23"/>
      <c r="G16" s="24"/>
      <c r="H16" s="24"/>
      <c r="I16" s="62"/>
      <c r="J16" s="63"/>
      <c r="K16" s="64"/>
      <c r="L16" s="72"/>
      <c r="M16" s="73"/>
      <c r="N16" s="73"/>
      <c r="O16" s="30"/>
    </row>
    <row r="17" spans="1:15" s="2" customFormat="1" ht="12.75" thickBot="1">
      <c r="A17" s="34"/>
      <c r="B17" s="25"/>
      <c r="C17" s="26"/>
      <c r="D17" s="26"/>
      <c r="E17" s="26"/>
      <c r="F17" s="26"/>
      <c r="G17" s="27"/>
      <c r="H17" s="27"/>
      <c r="I17" s="65"/>
      <c r="J17" s="66"/>
      <c r="K17" s="67"/>
      <c r="L17" s="74"/>
      <c r="M17" s="75"/>
      <c r="N17" s="75"/>
      <c r="O17" s="31"/>
    </row>
    <row r="18" spans="13:14" s="2" customFormat="1" ht="12">
      <c r="M18" s="1"/>
      <c r="N18" s="1"/>
    </row>
    <row r="19" spans="1:15" s="2" customFormat="1" ht="12">
      <c r="A19" s="76" t="s">
        <v>13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1"/>
    </row>
    <row r="20" spans="13:14" s="2" customFormat="1" ht="12.75" thickBot="1">
      <c r="M20" s="1"/>
      <c r="N20" s="1"/>
    </row>
    <row r="21" spans="1:14" s="2" customFormat="1" ht="15.75" customHeight="1" thickBot="1">
      <c r="A21" s="374" t="s">
        <v>10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6"/>
    </row>
    <row r="22" spans="1:14" s="2" customFormat="1" ht="32.25" customHeight="1" thickBot="1">
      <c r="A22" s="380" t="s">
        <v>45</v>
      </c>
      <c r="B22" s="383" t="s">
        <v>51</v>
      </c>
      <c r="C22" s="384"/>
      <c r="D22" s="385"/>
      <c r="E22" s="383" t="s">
        <v>46</v>
      </c>
      <c r="F22" s="384"/>
      <c r="G22" s="384"/>
      <c r="H22" s="384"/>
      <c r="I22" s="385"/>
      <c r="J22" s="383" t="s">
        <v>47</v>
      </c>
      <c r="K22" s="386"/>
      <c r="L22" s="386"/>
      <c r="M22" s="386"/>
      <c r="N22" s="387"/>
    </row>
    <row r="23" spans="1:14" s="2" customFormat="1" ht="53.25" customHeight="1" thickBot="1">
      <c r="A23" s="390"/>
      <c r="B23" s="137" t="s">
        <v>6</v>
      </c>
      <c r="C23" s="138" t="s">
        <v>7</v>
      </c>
      <c r="D23" s="139" t="s">
        <v>8</v>
      </c>
      <c r="E23" s="10" t="s">
        <v>60</v>
      </c>
      <c r="F23" s="11" t="s">
        <v>61</v>
      </c>
      <c r="G23" s="11" t="s">
        <v>57</v>
      </c>
      <c r="H23" s="11" t="s">
        <v>58</v>
      </c>
      <c r="I23" s="139" t="s">
        <v>8</v>
      </c>
      <c r="J23" s="137" t="s">
        <v>28</v>
      </c>
      <c r="K23" s="138" t="s">
        <v>29</v>
      </c>
      <c r="L23" s="138" t="s">
        <v>30</v>
      </c>
      <c r="M23" s="138" t="s">
        <v>31</v>
      </c>
      <c r="N23" s="139" t="s">
        <v>8</v>
      </c>
    </row>
    <row r="24" spans="1:14" s="2" customFormat="1" ht="12">
      <c r="A24" s="133"/>
      <c r="B24" s="40">
        <v>16954</v>
      </c>
      <c r="C24" s="36">
        <v>16285</v>
      </c>
      <c r="D24" s="41">
        <f>+C24+B24</f>
        <v>33239</v>
      </c>
      <c r="E24" s="40">
        <v>12783</v>
      </c>
      <c r="F24" s="36">
        <v>8150</v>
      </c>
      <c r="G24" s="36">
        <v>10232</v>
      </c>
      <c r="H24" s="36">
        <v>2074</v>
      </c>
      <c r="I24" s="41">
        <f>+E24+F24+G24+H24</f>
        <v>33239</v>
      </c>
      <c r="J24" s="48">
        <v>350</v>
      </c>
      <c r="K24" s="36"/>
      <c r="L24" s="49"/>
      <c r="M24" s="36">
        <v>32889</v>
      </c>
      <c r="N24" s="41">
        <f>+J24+M24</f>
        <v>33239</v>
      </c>
    </row>
    <row r="25" spans="1:14" s="2" customFormat="1" ht="12">
      <c r="A25" s="140"/>
      <c r="B25" s="42"/>
      <c r="C25" s="37"/>
      <c r="D25" s="43">
        <f aca="true" t="shared" si="0" ref="D25:D30">SUM(B25:C25)</f>
        <v>0</v>
      </c>
      <c r="E25" s="42"/>
      <c r="F25" s="37"/>
      <c r="G25" s="37"/>
      <c r="H25" s="37"/>
      <c r="I25" s="43">
        <f aca="true" t="shared" si="1" ref="I25:I30">SUM(E25:H25)</f>
        <v>0</v>
      </c>
      <c r="J25" s="50"/>
      <c r="K25" s="37"/>
      <c r="L25" s="51"/>
      <c r="M25" s="37"/>
      <c r="N25" s="43">
        <f aca="true" t="shared" si="2" ref="N25:N30">SUM(J25:M25)</f>
        <v>0</v>
      </c>
    </row>
    <row r="26" spans="1:14" s="2" customFormat="1" ht="12">
      <c r="A26" s="33"/>
      <c r="B26" s="42"/>
      <c r="C26" s="37"/>
      <c r="D26" s="43">
        <f t="shared" si="0"/>
        <v>0</v>
      </c>
      <c r="E26" s="42"/>
      <c r="F26" s="37"/>
      <c r="G26" s="37"/>
      <c r="H26" s="37"/>
      <c r="I26" s="45">
        <f t="shared" si="1"/>
        <v>0</v>
      </c>
      <c r="J26" s="50"/>
      <c r="K26" s="37"/>
      <c r="L26" s="51"/>
      <c r="M26" s="37"/>
      <c r="N26" s="43">
        <f t="shared" si="2"/>
        <v>0</v>
      </c>
    </row>
    <row r="27" spans="1:14" s="2" customFormat="1" ht="12">
      <c r="A27" s="33"/>
      <c r="B27" s="42"/>
      <c r="C27" s="37"/>
      <c r="D27" s="43">
        <f t="shared" si="0"/>
        <v>0</v>
      </c>
      <c r="E27" s="42"/>
      <c r="F27" s="37"/>
      <c r="G27" s="37"/>
      <c r="H27" s="37"/>
      <c r="I27" s="45">
        <f t="shared" si="1"/>
        <v>0</v>
      </c>
      <c r="J27" s="50"/>
      <c r="K27" s="37"/>
      <c r="L27" s="51"/>
      <c r="M27" s="37"/>
      <c r="N27" s="43">
        <f t="shared" si="2"/>
        <v>0</v>
      </c>
    </row>
    <row r="28" spans="1:14" s="2" customFormat="1" ht="12">
      <c r="A28" s="35"/>
      <c r="B28" s="42"/>
      <c r="C28" s="37"/>
      <c r="D28" s="43">
        <f t="shared" si="0"/>
        <v>0</v>
      </c>
      <c r="E28" s="42"/>
      <c r="F28" s="37"/>
      <c r="G28" s="37"/>
      <c r="H28" s="37"/>
      <c r="I28" s="45">
        <f t="shared" si="1"/>
        <v>0</v>
      </c>
      <c r="J28" s="50"/>
      <c r="K28" s="37"/>
      <c r="L28" s="51"/>
      <c r="M28" s="37"/>
      <c r="N28" s="43">
        <f t="shared" si="2"/>
        <v>0</v>
      </c>
    </row>
    <row r="29" spans="1:14" s="2" customFormat="1" ht="12">
      <c r="A29" s="35"/>
      <c r="B29" s="44"/>
      <c r="C29" s="38"/>
      <c r="D29" s="45">
        <f t="shared" si="0"/>
        <v>0</v>
      </c>
      <c r="E29" s="44"/>
      <c r="F29" s="38"/>
      <c r="G29" s="38"/>
      <c r="H29" s="38"/>
      <c r="I29" s="45">
        <f t="shared" si="1"/>
        <v>0</v>
      </c>
      <c r="J29" s="52"/>
      <c r="K29" s="38"/>
      <c r="L29" s="53"/>
      <c r="M29" s="38"/>
      <c r="N29" s="45">
        <f t="shared" si="2"/>
        <v>0</v>
      </c>
    </row>
    <row r="30" spans="1:14" s="2" customFormat="1" ht="12.75" thickBot="1">
      <c r="A30" s="34"/>
      <c r="B30" s="46"/>
      <c r="C30" s="39"/>
      <c r="D30" s="47">
        <f t="shared" si="0"/>
        <v>0</v>
      </c>
      <c r="E30" s="46"/>
      <c r="F30" s="39"/>
      <c r="G30" s="39"/>
      <c r="H30" s="39"/>
      <c r="I30" s="47">
        <f t="shared" si="1"/>
        <v>0</v>
      </c>
      <c r="J30" s="54"/>
      <c r="K30" s="39"/>
      <c r="L30" s="55"/>
      <c r="M30" s="39"/>
      <c r="N30" s="47">
        <f t="shared" si="2"/>
        <v>0</v>
      </c>
    </row>
    <row r="31" spans="6:14" s="2" customFormat="1" ht="12">
      <c r="F31" s="8"/>
      <c r="M31" s="1"/>
      <c r="N31" s="1"/>
    </row>
    <row r="32" spans="1:15" s="2" customFormat="1" ht="12">
      <c r="A32" s="76" t="s">
        <v>14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="2" customFormat="1" ht="12.75" thickBot="1"/>
    <row r="34" spans="1:27" s="1" customFormat="1" ht="12">
      <c r="A34" s="86" t="s">
        <v>48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15" s="2" customFormat="1" ht="150" customHeight="1" thickBot="1">
      <c r="A35" s="371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3"/>
    </row>
    <row r="36" spans="1:35" s="1" customFormat="1" ht="12.7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7" s="1" customFormat="1" ht="12">
      <c r="A37" s="87" t="s">
        <v>49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15" s="2" customFormat="1" ht="150" customHeight="1" thickBot="1">
      <c r="A38" s="371"/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38:O38"/>
    <mergeCell ref="A21:N21"/>
    <mergeCell ref="A22:A23"/>
    <mergeCell ref="B22:D22"/>
    <mergeCell ref="E22:I22"/>
    <mergeCell ref="J22:N22"/>
    <mergeCell ref="A35:O3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4:I25">
      <formula1>D24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3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2"/>
  <sheetViews>
    <sheetView showGridLines="0" showZeros="0" view="pageBreakPreview" zoomScaleSheetLayoutView="100" zoomScalePageLayoutView="0" workbookViewId="0" topLeftCell="A1">
      <selection activeCell="J17" sqref="J1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377" t="s">
        <v>63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377" t="str">
        <f>+'Recursos Hídricos'!B6:O6</f>
        <v>MIERCOLES 04 DE ENERO DE 2017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380" t="s">
        <v>35</v>
      </c>
      <c r="B10" s="382" t="s">
        <v>36</v>
      </c>
      <c r="C10" s="375"/>
      <c r="D10" s="375"/>
      <c r="E10" s="375"/>
      <c r="F10" s="375"/>
      <c r="G10" s="375"/>
      <c r="H10" s="376"/>
      <c r="I10" s="382" t="s">
        <v>37</v>
      </c>
      <c r="J10" s="375"/>
      <c r="K10" s="376"/>
      <c r="L10" s="382" t="s">
        <v>40</v>
      </c>
      <c r="M10" s="388"/>
      <c r="N10" s="388"/>
      <c r="O10" s="389"/>
      <c r="P10" s="9"/>
      <c r="Q10" s="9"/>
    </row>
    <row r="11" spans="1:15" s="2" customFormat="1" ht="53.25" customHeight="1" thickBot="1">
      <c r="A11" s="390"/>
      <c r="B11" s="6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7" t="s">
        <v>4</v>
      </c>
      <c r="H11" s="357" t="s">
        <v>5</v>
      </c>
      <c r="I11" s="358" t="s">
        <v>50</v>
      </c>
      <c r="J11" s="359" t="s">
        <v>38</v>
      </c>
      <c r="K11" s="85" t="s">
        <v>39</v>
      </c>
      <c r="L11" s="355" t="s">
        <v>41</v>
      </c>
      <c r="M11" s="359" t="s">
        <v>42</v>
      </c>
      <c r="N11" s="359" t="s">
        <v>43</v>
      </c>
      <c r="O11" s="85" t="s">
        <v>44</v>
      </c>
    </row>
    <row r="12" spans="1:15" s="118" customFormat="1" ht="162" customHeight="1">
      <c r="A12" s="96">
        <v>1</v>
      </c>
      <c r="B12" s="162" t="s">
        <v>70</v>
      </c>
      <c r="C12" s="259" t="s">
        <v>79</v>
      </c>
      <c r="D12" s="259" t="s">
        <v>67</v>
      </c>
      <c r="E12" s="259" t="s">
        <v>73</v>
      </c>
      <c r="F12" s="259" t="s">
        <v>69</v>
      </c>
      <c r="G12" s="260" t="s">
        <v>67</v>
      </c>
      <c r="H12" s="260" t="s">
        <v>64</v>
      </c>
      <c r="I12" s="261">
        <f>+'Enfoque de Género'!I28</f>
        <v>1157711</v>
      </c>
      <c r="J12" s="262">
        <f>+'Enfoque de Género'!J28</f>
        <v>1181860.57</v>
      </c>
      <c r="K12" s="263">
        <f>+'Enfoque de Género'!K28</f>
        <v>359919.61</v>
      </c>
      <c r="L12" s="361">
        <f>+I12</f>
        <v>1157711</v>
      </c>
      <c r="M12" s="264">
        <f>+L12-J12</f>
        <v>-24149.570000000065</v>
      </c>
      <c r="N12" s="288">
        <f>+K12</f>
        <v>359919.61</v>
      </c>
      <c r="O12" s="151" t="s">
        <v>103</v>
      </c>
    </row>
    <row r="13" spans="1:15" s="123" customFormat="1" ht="158.25" customHeight="1">
      <c r="A13" s="100">
        <v>2</v>
      </c>
      <c r="B13" s="145" t="s">
        <v>70</v>
      </c>
      <c r="C13" s="303" t="s">
        <v>80</v>
      </c>
      <c r="D13" s="303" t="s">
        <v>67</v>
      </c>
      <c r="E13" s="303" t="s">
        <v>76</v>
      </c>
      <c r="F13" s="303" t="s">
        <v>69</v>
      </c>
      <c r="G13" s="304" t="s">
        <v>67</v>
      </c>
      <c r="H13" s="304" t="s">
        <v>64</v>
      </c>
      <c r="I13" s="305">
        <f>+'Enfoque de Género'!I31</f>
        <v>167800</v>
      </c>
      <c r="J13" s="306">
        <f>+'Enfoque de Género'!J31</f>
        <v>142800</v>
      </c>
      <c r="K13" s="307">
        <f>+'Enfoque de Género'!K31</f>
        <v>40550</v>
      </c>
      <c r="L13" s="308">
        <f>+I13</f>
        <v>167800</v>
      </c>
      <c r="M13" s="309">
        <f>+L13-J13</f>
        <v>25000</v>
      </c>
      <c r="N13" s="309">
        <f>+K13</f>
        <v>40550</v>
      </c>
      <c r="O13" s="151" t="s">
        <v>106</v>
      </c>
    </row>
    <row r="14" spans="1:15" s="125" customFormat="1" ht="77.25" customHeight="1">
      <c r="A14" s="100">
        <v>3</v>
      </c>
      <c r="B14" s="145" t="s">
        <v>70</v>
      </c>
      <c r="C14" s="178" t="s">
        <v>80</v>
      </c>
      <c r="D14" s="178" t="s">
        <v>67</v>
      </c>
      <c r="E14" s="178" t="s">
        <v>78</v>
      </c>
      <c r="F14" s="178" t="s">
        <v>69</v>
      </c>
      <c r="G14" s="179" t="s">
        <v>67</v>
      </c>
      <c r="H14" s="179" t="s">
        <v>64</v>
      </c>
      <c r="I14" s="180">
        <f>+'Enfoque de Género'!I33</f>
        <v>97540</v>
      </c>
      <c r="J14" s="181">
        <f>+'Enfoque de Género'!J33</f>
        <v>86540</v>
      </c>
      <c r="K14" s="182">
        <f>+'Enfoque de Género'!K33</f>
        <v>17780</v>
      </c>
      <c r="L14" s="183">
        <f>+I14</f>
        <v>97540</v>
      </c>
      <c r="M14" s="184">
        <f>+L14-J14</f>
        <v>11000</v>
      </c>
      <c r="N14" s="184">
        <f>+K14</f>
        <v>17780</v>
      </c>
      <c r="O14" s="151" t="s">
        <v>108</v>
      </c>
    </row>
    <row r="15" spans="1:15" s="126" customFormat="1" ht="72">
      <c r="A15" s="100">
        <v>4</v>
      </c>
      <c r="B15" s="145" t="s">
        <v>70</v>
      </c>
      <c r="C15" s="318" t="s">
        <v>80</v>
      </c>
      <c r="D15" s="318" t="s">
        <v>67</v>
      </c>
      <c r="E15" s="318" t="s">
        <v>81</v>
      </c>
      <c r="F15" s="318" t="s">
        <v>67</v>
      </c>
      <c r="G15" s="319" t="s">
        <v>69</v>
      </c>
      <c r="H15" s="319" t="s">
        <v>64</v>
      </c>
      <c r="I15" s="320">
        <f>+'Enfoque de Género'!I34</f>
        <v>1722793</v>
      </c>
      <c r="J15" s="321">
        <f>+'Enfoque de Género'!J34</f>
        <v>1883689.13</v>
      </c>
      <c r="K15" s="322">
        <f>+'Enfoque de Género'!K34</f>
        <v>465537.02</v>
      </c>
      <c r="L15" s="323">
        <f>+I15</f>
        <v>1722793</v>
      </c>
      <c r="M15" s="324">
        <f>+L15-J15</f>
        <v>-160896.1299999999</v>
      </c>
      <c r="N15" s="325">
        <f>+K15</f>
        <v>465537.02</v>
      </c>
      <c r="O15" s="151" t="s">
        <v>109</v>
      </c>
    </row>
    <row r="16" spans="1:15" s="127" customFormat="1" ht="78" customHeight="1">
      <c r="A16" s="100">
        <v>5</v>
      </c>
      <c r="B16" s="145" t="s">
        <v>70</v>
      </c>
      <c r="C16" s="326" t="s">
        <v>80</v>
      </c>
      <c r="D16" s="326" t="s">
        <v>67</v>
      </c>
      <c r="E16" s="326" t="s">
        <v>82</v>
      </c>
      <c r="F16" s="326" t="s">
        <v>67</v>
      </c>
      <c r="G16" s="327" t="s">
        <v>69</v>
      </c>
      <c r="H16" s="327" t="s">
        <v>64</v>
      </c>
      <c r="I16" s="328">
        <f>+'Enfoque de Género'!I35</f>
        <v>4950697</v>
      </c>
      <c r="J16" s="329">
        <f>+'Enfoque de Género'!J35</f>
        <v>7435829.04</v>
      </c>
      <c r="K16" s="330">
        <f>+'Enfoque de Género'!K35</f>
        <v>1556001.83</v>
      </c>
      <c r="L16" s="331">
        <f>+I16</f>
        <v>4950697</v>
      </c>
      <c r="M16" s="332">
        <f>+L16-J16</f>
        <v>-2485132.04</v>
      </c>
      <c r="N16" s="332">
        <f>+K16</f>
        <v>1556001.83</v>
      </c>
      <c r="O16" s="151" t="s">
        <v>110</v>
      </c>
    </row>
    <row r="17" spans="1:15" s="128" customFormat="1" ht="81" customHeight="1">
      <c r="A17" s="100"/>
      <c r="B17" s="152"/>
      <c r="C17" s="153"/>
      <c r="D17" s="153"/>
      <c r="E17" s="153"/>
      <c r="F17" s="153"/>
      <c r="G17" s="154"/>
      <c r="H17" s="154"/>
      <c r="I17" s="155"/>
      <c r="J17" s="156"/>
      <c r="K17" s="157"/>
      <c r="L17" s="101"/>
      <c r="M17" s="102"/>
      <c r="N17" s="105"/>
      <c r="O17" s="158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374" t="s">
        <v>10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6"/>
    </row>
    <row r="26" spans="1:12" s="2" customFormat="1" ht="32.25" customHeight="1" thickBot="1">
      <c r="A26" s="380" t="s">
        <v>45</v>
      </c>
      <c r="B26" s="383" t="s">
        <v>51</v>
      </c>
      <c r="C26" s="384"/>
      <c r="D26" s="385"/>
      <c r="E26" s="383" t="s">
        <v>46</v>
      </c>
      <c r="F26" s="391"/>
      <c r="G26" s="392"/>
      <c r="H26" s="383" t="s">
        <v>47</v>
      </c>
      <c r="I26" s="391"/>
      <c r="J26" s="391"/>
      <c r="K26" s="391"/>
      <c r="L26" s="392"/>
    </row>
    <row r="27" spans="1:12" s="2" customFormat="1" ht="53.25" customHeight="1" thickBot="1">
      <c r="A27" s="381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>
        <v>5130</v>
      </c>
      <c r="C28" s="36">
        <v>7190</v>
      </c>
      <c r="D28" s="41">
        <f>+B28+C28</f>
        <v>12320</v>
      </c>
      <c r="E28" s="40">
        <v>5130</v>
      </c>
      <c r="F28" s="36">
        <v>7190</v>
      </c>
      <c r="G28" s="41">
        <f>E28+F28</f>
        <v>12320</v>
      </c>
      <c r="H28" s="48">
        <v>125</v>
      </c>
      <c r="I28" s="36"/>
      <c r="J28" s="49"/>
      <c r="K28" s="36">
        <v>12195</v>
      </c>
      <c r="L28" s="41">
        <f>+H28+K28</f>
        <v>12320</v>
      </c>
    </row>
    <row r="29" spans="1:12" s="2" customFormat="1" ht="12">
      <c r="A29" s="33"/>
      <c r="B29" s="42"/>
      <c r="C29" s="37"/>
      <c r="D29" s="43">
        <f aca="true" t="shared" si="0" ref="D29:D34">SUM(B29:C29)</f>
        <v>0</v>
      </c>
      <c r="E29" s="42"/>
      <c r="F29" s="37"/>
      <c r="G29" s="43">
        <f aca="true" t="shared" si="1" ref="G29:G34">SUM(E29:F29)</f>
        <v>0</v>
      </c>
      <c r="H29" s="50"/>
      <c r="I29" s="37"/>
      <c r="J29" s="51"/>
      <c r="K29" s="37"/>
      <c r="L29" s="43">
        <f aca="true" t="shared" si="2" ref="L29:L34">SUM(H29:K29)</f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5"/>
      <c r="B33" s="44"/>
      <c r="C33" s="38"/>
      <c r="D33" s="45">
        <f t="shared" si="0"/>
        <v>0</v>
      </c>
      <c r="E33" s="44"/>
      <c r="F33" s="38"/>
      <c r="G33" s="45">
        <f t="shared" si="1"/>
        <v>0</v>
      </c>
      <c r="H33" s="52"/>
      <c r="I33" s="38"/>
      <c r="J33" s="53"/>
      <c r="K33" s="38"/>
      <c r="L33" s="45">
        <f t="shared" si="2"/>
        <v>0</v>
      </c>
    </row>
    <row r="34" spans="1:12" s="2" customFormat="1" ht="12.75" thickBot="1">
      <c r="A34" s="34"/>
      <c r="B34" s="46"/>
      <c r="C34" s="39"/>
      <c r="D34" s="47">
        <f t="shared" si="0"/>
        <v>0</v>
      </c>
      <c r="E34" s="46"/>
      <c r="F34" s="39"/>
      <c r="G34" s="47">
        <f t="shared" si="1"/>
        <v>0</v>
      </c>
      <c r="H34" s="54"/>
      <c r="I34" s="39"/>
      <c r="J34" s="55"/>
      <c r="K34" s="39"/>
      <c r="L34" s="47">
        <f t="shared" si="2"/>
        <v>0</v>
      </c>
    </row>
    <row r="35" spans="6:14" s="2" customFormat="1" ht="12">
      <c r="F35" s="8"/>
      <c r="M35" s="1"/>
      <c r="N35" s="1"/>
    </row>
    <row r="36" spans="1:15" s="2" customFormat="1" ht="12">
      <c r="A36" s="76" t="s">
        <v>14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="2" customFormat="1" ht="12.75" thickBot="1"/>
    <row r="38" spans="1:27" s="1" customFormat="1" ht="12">
      <c r="A38" s="86" t="s">
        <v>48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8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15" s="2" customFormat="1" ht="150" customHeight="1" thickBot="1">
      <c r="A39" s="371"/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3"/>
    </row>
    <row r="40" spans="1:35" s="1" customFormat="1" ht="12.75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7" s="1" customFormat="1" ht="12">
      <c r="A41" s="87" t="s">
        <v>49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15" s="2" customFormat="1" ht="150" customHeight="1" thickBot="1">
      <c r="A42" s="371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3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2:O42"/>
    <mergeCell ref="A26:A27"/>
    <mergeCell ref="B26:D26"/>
    <mergeCell ref="A39:O39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35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39"/>
  <sheetViews>
    <sheetView showGridLines="0" showZeros="0" view="pageBreakPreview" zoomScaleSheetLayoutView="100" zoomScalePageLayoutView="0" workbookViewId="0" topLeftCell="A1">
      <selection activeCell="I14" sqref="I14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377" t="s">
        <v>63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377" t="str">
        <f>+Niñez!B6</f>
        <v>MIERCOLES 04 DE ENERO DE 2017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380" t="s">
        <v>35</v>
      </c>
      <c r="B10" s="382" t="s">
        <v>36</v>
      </c>
      <c r="C10" s="375"/>
      <c r="D10" s="375"/>
      <c r="E10" s="375"/>
      <c r="F10" s="375"/>
      <c r="G10" s="375"/>
      <c r="H10" s="376"/>
      <c r="I10" s="382" t="s">
        <v>37</v>
      </c>
      <c r="J10" s="375"/>
      <c r="K10" s="376"/>
      <c r="L10" s="382" t="s">
        <v>40</v>
      </c>
      <c r="M10" s="388"/>
      <c r="N10" s="388"/>
      <c r="O10" s="389"/>
      <c r="P10" s="9"/>
      <c r="Q10" s="9"/>
    </row>
    <row r="11" spans="1:15" s="2" customFormat="1" ht="53.25" customHeight="1" thickBot="1">
      <c r="A11" s="390"/>
      <c r="B11" s="6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7" t="s">
        <v>4</v>
      </c>
      <c r="H11" s="357" t="s">
        <v>5</v>
      </c>
      <c r="I11" s="358" t="s">
        <v>50</v>
      </c>
      <c r="J11" s="359" t="s">
        <v>38</v>
      </c>
      <c r="K11" s="85" t="s">
        <v>39</v>
      </c>
      <c r="L11" s="355" t="s">
        <v>41</v>
      </c>
      <c r="M11" s="359" t="s">
        <v>42</v>
      </c>
      <c r="N11" s="359" t="s">
        <v>43</v>
      </c>
      <c r="O11" s="85" t="s">
        <v>44</v>
      </c>
    </row>
    <row r="12" spans="1:15" s="123" customFormat="1" ht="158.25" customHeight="1">
      <c r="A12" s="141">
        <v>1</v>
      </c>
      <c r="B12" s="162" t="s">
        <v>70</v>
      </c>
      <c r="C12" s="303" t="s">
        <v>80</v>
      </c>
      <c r="D12" s="303" t="s">
        <v>67</v>
      </c>
      <c r="E12" s="303" t="s">
        <v>76</v>
      </c>
      <c r="F12" s="303" t="s">
        <v>69</v>
      </c>
      <c r="G12" s="304" t="s">
        <v>67</v>
      </c>
      <c r="H12" s="304" t="s">
        <v>64</v>
      </c>
      <c r="I12" s="305">
        <f>+'Enfoque de Género'!I31</f>
        <v>167800</v>
      </c>
      <c r="J12" s="306">
        <f>+'Enfoque de Género'!J31</f>
        <v>142800</v>
      </c>
      <c r="K12" s="307">
        <f>+'Enfoque de Género'!K31</f>
        <v>40550</v>
      </c>
      <c r="L12" s="360">
        <f>+I12</f>
        <v>167800</v>
      </c>
      <c r="M12" s="309">
        <f>+L12-J12</f>
        <v>25000</v>
      </c>
      <c r="N12" s="309">
        <f>+K12</f>
        <v>40550</v>
      </c>
      <c r="O12" s="151" t="s">
        <v>106</v>
      </c>
    </row>
    <row r="13" spans="1:15" s="125" customFormat="1" ht="77.25" customHeight="1">
      <c r="A13" s="100">
        <v>2</v>
      </c>
      <c r="B13" s="145" t="s">
        <v>70</v>
      </c>
      <c r="C13" s="318" t="s">
        <v>80</v>
      </c>
      <c r="D13" s="318" t="s">
        <v>67</v>
      </c>
      <c r="E13" s="318" t="s">
        <v>81</v>
      </c>
      <c r="F13" s="318" t="s">
        <v>67</v>
      </c>
      <c r="G13" s="319" t="s">
        <v>69</v>
      </c>
      <c r="H13" s="319" t="s">
        <v>64</v>
      </c>
      <c r="I13" s="320">
        <f>+'Enfoque de Género'!I34</f>
        <v>1722793</v>
      </c>
      <c r="J13" s="321">
        <f>+'Enfoque de Género'!J34</f>
        <v>1883689.13</v>
      </c>
      <c r="K13" s="322">
        <f>+'Enfoque de Género'!K34</f>
        <v>465537.02</v>
      </c>
      <c r="L13" s="323">
        <f>+I13</f>
        <v>1722793</v>
      </c>
      <c r="M13" s="324">
        <f>+L13-J13</f>
        <v>-160896.1299999999</v>
      </c>
      <c r="N13" s="325">
        <f>+K13</f>
        <v>465537.02</v>
      </c>
      <c r="O13" s="151" t="s">
        <v>109</v>
      </c>
    </row>
    <row r="14" spans="1:15" s="126" customFormat="1" ht="72">
      <c r="A14" s="100">
        <v>3</v>
      </c>
      <c r="B14" s="145" t="s">
        <v>70</v>
      </c>
      <c r="C14" s="326" t="s">
        <v>80</v>
      </c>
      <c r="D14" s="326" t="s">
        <v>67</v>
      </c>
      <c r="E14" s="326" t="s">
        <v>82</v>
      </c>
      <c r="F14" s="326" t="s">
        <v>67</v>
      </c>
      <c r="G14" s="327" t="s">
        <v>69</v>
      </c>
      <c r="H14" s="327" t="s">
        <v>64</v>
      </c>
      <c r="I14" s="328">
        <f>+'Enfoque de Género'!I35</f>
        <v>4950697</v>
      </c>
      <c r="J14" s="329">
        <f>+'Enfoque de Género'!J35</f>
        <v>7435829.04</v>
      </c>
      <c r="K14" s="330">
        <f>+'Enfoque de Género'!K35</f>
        <v>1556001.83</v>
      </c>
      <c r="L14" s="331">
        <f>+I14</f>
        <v>4950697</v>
      </c>
      <c r="M14" s="332">
        <f>+L14-J14</f>
        <v>-2485132.04</v>
      </c>
      <c r="N14" s="332">
        <f>+K14</f>
        <v>1556001.83</v>
      </c>
      <c r="O14" s="151" t="s">
        <v>110</v>
      </c>
    </row>
    <row r="15" spans="1:15" s="127" customFormat="1" ht="78" customHeight="1">
      <c r="A15" s="97">
        <v>4</v>
      </c>
      <c r="B15" s="145" t="s">
        <v>70</v>
      </c>
      <c r="C15" s="348" t="s">
        <v>84</v>
      </c>
      <c r="D15" s="348" t="s">
        <v>67</v>
      </c>
      <c r="E15" s="348" t="s">
        <v>73</v>
      </c>
      <c r="F15" s="348" t="s">
        <v>69</v>
      </c>
      <c r="G15" s="349" t="s">
        <v>67</v>
      </c>
      <c r="H15" s="349" t="s">
        <v>64</v>
      </c>
      <c r="I15" s="350">
        <f>+'Enfoque de Género'!I38</f>
        <v>39000</v>
      </c>
      <c r="J15" s="351">
        <f>+'Enfoque de Género'!J38</f>
        <v>172396.21</v>
      </c>
      <c r="K15" s="352">
        <f>+'Enfoque de Género'!K38</f>
        <v>109494.81</v>
      </c>
      <c r="L15" s="353">
        <f>+I15</f>
        <v>39000</v>
      </c>
      <c r="M15" s="354">
        <f>+L15-J15</f>
        <v>-133396.21</v>
      </c>
      <c r="N15" s="354">
        <f>+K15</f>
        <v>109494.81</v>
      </c>
      <c r="O15" s="151" t="s">
        <v>113</v>
      </c>
    </row>
    <row r="16" spans="1:15" s="2" customFormat="1" ht="12">
      <c r="A16" s="140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22"/>
      <c r="C18" s="23"/>
      <c r="D18" s="23"/>
      <c r="E18" s="23"/>
      <c r="F18" s="23"/>
      <c r="G18" s="24"/>
      <c r="H18" s="24"/>
      <c r="I18" s="62"/>
      <c r="J18" s="63"/>
      <c r="K18" s="64"/>
      <c r="L18" s="72"/>
      <c r="M18" s="73"/>
      <c r="N18" s="73"/>
      <c r="O18" s="30"/>
    </row>
    <row r="19" spans="1:15" s="2" customFormat="1" ht="12.75" thickBot="1">
      <c r="A19" s="34"/>
      <c r="B19" s="25"/>
      <c r="C19" s="26"/>
      <c r="D19" s="26"/>
      <c r="E19" s="26"/>
      <c r="F19" s="26"/>
      <c r="G19" s="27"/>
      <c r="H19" s="27"/>
      <c r="I19" s="65"/>
      <c r="J19" s="66"/>
      <c r="K19" s="67"/>
      <c r="L19" s="74"/>
      <c r="M19" s="75"/>
      <c r="N19" s="75"/>
      <c r="O19" s="31"/>
    </row>
    <row r="20" spans="13:14" s="2" customFormat="1" ht="12">
      <c r="M20" s="1"/>
      <c r="N20" s="1"/>
    </row>
    <row r="21" spans="1:15" s="2" customFormat="1" ht="12">
      <c r="A21" s="76" t="s">
        <v>13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88"/>
      <c r="N21" s="88"/>
      <c r="O21" s="1"/>
    </row>
    <row r="22" spans="13:14" s="2" customFormat="1" ht="12.75" thickBot="1">
      <c r="M22" s="1"/>
      <c r="N22" s="1"/>
    </row>
    <row r="23" spans="1:14" s="2" customFormat="1" ht="15.75" customHeight="1" thickBot="1">
      <c r="A23" s="374" t="s">
        <v>10</v>
      </c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6"/>
      <c r="M23" s="88"/>
      <c r="N23" s="88"/>
    </row>
    <row r="24" spans="1:14" s="2" customFormat="1" ht="32.25" customHeight="1" thickBot="1">
      <c r="A24" s="380" t="s">
        <v>45</v>
      </c>
      <c r="B24" s="383" t="s">
        <v>51</v>
      </c>
      <c r="C24" s="384"/>
      <c r="D24" s="385"/>
      <c r="E24" s="383" t="s">
        <v>46</v>
      </c>
      <c r="F24" s="391"/>
      <c r="G24" s="391"/>
      <c r="H24" s="383" t="s">
        <v>47</v>
      </c>
      <c r="I24" s="391"/>
      <c r="J24" s="391"/>
      <c r="K24" s="391"/>
      <c r="L24" s="392"/>
      <c r="M24" s="88"/>
      <c r="N24" s="88"/>
    </row>
    <row r="25" spans="1:12" s="2" customFormat="1" ht="53.25" customHeight="1" thickBot="1">
      <c r="A25" s="381"/>
      <c r="B25" s="3" t="s">
        <v>6</v>
      </c>
      <c r="C25" s="4" t="s">
        <v>7</v>
      </c>
      <c r="D25" s="5" t="s">
        <v>8</v>
      </c>
      <c r="E25" s="6" t="s">
        <v>56</v>
      </c>
      <c r="F25" s="7" t="s">
        <v>62</v>
      </c>
      <c r="G25" s="89" t="s">
        <v>8</v>
      </c>
      <c r="H25" s="6" t="s">
        <v>28</v>
      </c>
      <c r="I25" s="4" t="s">
        <v>29</v>
      </c>
      <c r="J25" s="4" t="s">
        <v>30</v>
      </c>
      <c r="K25" s="4" t="s">
        <v>31</v>
      </c>
      <c r="L25" s="5" t="s">
        <v>8</v>
      </c>
    </row>
    <row r="26" spans="1:12" s="2" customFormat="1" ht="12">
      <c r="A26" s="133"/>
      <c r="B26" s="40">
        <v>5125</v>
      </c>
      <c r="C26" s="36">
        <v>7215</v>
      </c>
      <c r="D26" s="41">
        <f>+C26+B26</f>
        <v>12340</v>
      </c>
      <c r="E26" s="40">
        <v>4190</v>
      </c>
      <c r="F26" s="36">
        <v>8150</v>
      </c>
      <c r="G26" s="41">
        <f>+E26+F26</f>
        <v>12340</v>
      </c>
      <c r="H26" s="48">
        <v>215</v>
      </c>
      <c r="I26" s="36"/>
      <c r="J26" s="49"/>
      <c r="K26" s="36">
        <v>12125</v>
      </c>
      <c r="L26" s="41">
        <f>+H26+K26</f>
        <v>12340</v>
      </c>
    </row>
    <row r="27" spans="1:12" s="2" customFormat="1" ht="12">
      <c r="A27" s="33"/>
      <c r="B27" s="42"/>
      <c r="C27" s="37"/>
      <c r="D27" s="43">
        <f>SUM(B27:C27)</f>
        <v>0</v>
      </c>
      <c r="E27" s="42"/>
      <c r="F27" s="37"/>
      <c r="G27" s="45">
        <f>SUM(E27:F27)</f>
        <v>0</v>
      </c>
      <c r="H27" s="50"/>
      <c r="I27" s="37"/>
      <c r="J27" s="51"/>
      <c r="K27" s="37"/>
      <c r="L27" s="43">
        <f>SUM(H27:K27)</f>
        <v>0</v>
      </c>
    </row>
    <row r="28" spans="1:12" s="2" customFormat="1" ht="12">
      <c r="A28" s="33"/>
      <c r="B28" s="42"/>
      <c r="C28" s="37"/>
      <c r="D28" s="43">
        <f>SUM(B28:C28)</f>
        <v>0</v>
      </c>
      <c r="E28" s="42"/>
      <c r="F28" s="37"/>
      <c r="G28" s="45">
        <f>SUM(E28:F28)</f>
        <v>0</v>
      </c>
      <c r="H28" s="50"/>
      <c r="I28" s="37"/>
      <c r="J28" s="51"/>
      <c r="K28" s="37"/>
      <c r="L28" s="43">
        <f>SUM(H28:K28)</f>
        <v>0</v>
      </c>
    </row>
    <row r="29" spans="1:12" s="2" customFormat="1" ht="12">
      <c r="A29" s="33"/>
      <c r="B29" s="42"/>
      <c r="C29" s="37"/>
      <c r="D29" s="43">
        <f>SUM(B29:C29)</f>
        <v>0</v>
      </c>
      <c r="E29" s="42"/>
      <c r="F29" s="37"/>
      <c r="G29" s="45">
        <f>SUM(E29:F29)</f>
        <v>0</v>
      </c>
      <c r="H29" s="50"/>
      <c r="I29" s="37"/>
      <c r="J29" s="51"/>
      <c r="K29" s="37"/>
      <c r="L29" s="43">
        <f>SUM(H29:K29)</f>
        <v>0</v>
      </c>
    </row>
    <row r="30" spans="1:12" s="2" customFormat="1" ht="12">
      <c r="A30" s="33"/>
      <c r="B30" s="42"/>
      <c r="C30" s="37"/>
      <c r="D30" s="43">
        <f>SUM(B30:C30)</f>
        <v>0</v>
      </c>
      <c r="E30" s="42"/>
      <c r="F30" s="37"/>
      <c r="G30" s="45">
        <f>SUM(E30:F30)</f>
        <v>0</v>
      </c>
      <c r="H30" s="50"/>
      <c r="I30" s="37"/>
      <c r="J30" s="51"/>
      <c r="K30" s="37"/>
      <c r="L30" s="43">
        <f>SUM(H30:K30)</f>
        <v>0</v>
      </c>
    </row>
    <row r="31" spans="1:12" s="2" customFormat="1" ht="12.75" thickBot="1">
      <c r="A31" s="34"/>
      <c r="B31" s="46"/>
      <c r="C31" s="39"/>
      <c r="D31" s="47">
        <f>SUM(B31:C31)</f>
        <v>0</v>
      </c>
      <c r="E31" s="46"/>
      <c r="F31" s="39"/>
      <c r="G31" s="47">
        <f>SUM(E31:F31)</f>
        <v>0</v>
      </c>
      <c r="H31" s="54"/>
      <c r="I31" s="39"/>
      <c r="J31" s="55"/>
      <c r="K31" s="39"/>
      <c r="L31" s="47">
        <f>SUM(H31:K31)</f>
        <v>0</v>
      </c>
    </row>
    <row r="32" spans="6:14" s="2" customFormat="1" ht="12">
      <c r="F32" s="8"/>
      <c r="M32" s="1"/>
      <c r="N32" s="1"/>
    </row>
    <row r="33" spans="1:15" s="2" customFormat="1" ht="12">
      <c r="A33" s="76" t="s">
        <v>14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="2" customFormat="1" ht="12.75" thickBot="1"/>
    <row r="35" spans="1:27" s="1" customFormat="1" ht="12">
      <c r="A35" s="86" t="s">
        <v>48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15" s="2" customFormat="1" ht="150" customHeight="1" thickBot="1">
      <c r="A36" s="371"/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3"/>
    </row>
    <row r="37" spans="1:35" s="1" customFormat="1" ht="12.7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7" s="1" customFormat="1" ht="12">
      <c r="A38" s="87" t="s">
        <v>49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8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15" s="2" customFormat="1" ht="150" customHeight="1" thickBot="1">
      <c r="A39" s="371"/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3"/>
    </row>
  </sheetData>
  <sheetProtection/>
  <mergeCells count="13">
    <mergeCell ref="A23:L23"/>
    <mergeCell ref="E24:G24"/>
    <mergeCell ref="H24:L24"/>
    <mergeCell ref="A39:O39"/>
    <mergeCell ref="A24:A25"/>
    <mergeCell ref="B24:D24"/>
    <mergeCell ref="A36:O36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6">
      <formula1>D26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3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53"/>
  <sheetViews>
    <sheetView showGridLines="0" showZeros="0" view="pageBreakPreview" zoomScaleSheetLayoutView="100" zoomScalePageLayoutView="0" workbookViewId="0" topLeftCell="A1">
      <selection activeCell="I26" sqref="I2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377" t="s">
        <v>63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377" t="str">
        <f>+Juventud!B6</f>
        <v>MIERCOLES 04 DE ENERO DE 2017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380" t="s">
        <v>35</v>
      </c>
      <c r="B10" s="382" t="s">
        <v>36</v>
      </c>
      <c r="C10" s="375"/>
      <c r="D10" s="375"/>
      <c r="E10" s="375"/>
      <c r="F10" s="375"/>
      <c r="G10" s="375"/>
      <c r="H10" s="376"/>
      <c r="I10" s="382" t="s">
        <v>37</v>
      </c>
      <c r="J10" s="375"/>
      <c r="K10" s="376"/>
      <c r="L10" s="382" t="s">
        <v>40</v>
      </c>
      <c r="M10" s="388"/>
      <c r="N10" s="388"/>
      <c r="O10" s="389"/>
      <c r="P10" s="9"/>
      <c r="Q10" s="9"/>
    </row>
    <row r="11" spans="1:15" s="2" customFormat="1" ht="53.25" customHeight="1" thickBot="1">
      <c r="A11" s="390"/>
      <c r="B11" s="10" t="s">
        <v>9</v>
      </c>
      <c r="C11" s="7" t="s">
        <v>0</v>
      </c>
      <c r="D11" s="7" t="s">
        <v>1</v>
      </c>
      <c r="E11" s="7" t="s">
        <v>2</v>
      </c>
      <c r="F11" s="7" t="s">
        <v>3</v>
      </c>
      <c r="G11" s="7" t="s">
        <v>4</v>
      </c>
      <c r="H11" s="357" t="s">
        <v>5</v>
      </c>
      <c r="I11" s="358" t="s">
        <v>50</v>
      </c>
      <c r="J11" s="359" t="s">
        <v>38</v>
      </c>
      <c r="K11" s="85" t="s">
        <v>39</v>
      </c>
      <c r="L11" s="355" t="s">
        <v>41</v>
      </c>
      <c r="M11" s="359" t="s">
        <v>42</v>
      </c>
      <c r="N11" s="359" t="s">
        <v>43</v>
      </c>
      <c r="O11" s="85" t="s">
        <v>44</v>
      </c>
    </row>
    <row r="12" spans="1:15" s="144" customFormat="1" ht="48">
      <c r="A12" s="141">
        <v>1</v>
      </c>
      <c r="B12" s="142" t="s">
        <v>70</v>
      </c>
      <c r="C12" s="185" t="s">
        <v>65</v>
      </c>
      <c r="D12" s="185" t="s">
        <v>67</v>
      </c>
      <c r="E12" s="185" t="s">
        <v>66</v>
      </c>
      <c r="F12" s="185" t="s">
        <v>71</v>
      </c>
      <c r="G12" s="186" t="s">
        <v>67</v>
      </c>
      <c r="H12" s="186" t="s">
        <v>64</v>
      </c>
      <c r="I12" s="187">
        <f>+'Enfoque de Género'!I14</f>
        <v>15000</v>
      </c>
      <c r="J12" s="188">
        <f>+'Enfoque de Género'!J14</f>
        <v>2401120.45</v>
      </c>
      <c r="K12" s="189">
        <f>+'Enfoque de Género'!K14</f>
        <v>2386120.45</v>
      </c>
      <c r="L12" s="356">
        <f aca="true" t="shared" si="0" ref="L12:L22">+I12</f>
        <v>15000</v>
      </c>
      <c r="M12" s="191">
        <f aca="true" t="shared" si="1" ref="M12:M22">+L12-J12</f>
        <v>-2386120.45</v>
      </c>
      <c r="N12" s="191">
        <f>+K12</f>
        <v>2386120.45</v>
      </c>
      <c r="O12" s="151" t="s">
        <v>88</v>
      </c>
    </row>
    <row r="13" spans="1:15" s="144" customFormat="1" ht="65.25" customHeight="1">
      <c r="A13" s="160">
        <v>2</v>
      </c>
      <c r="B13" s="145" t="s">
        <v>70</v>
      </c>
      <c r="C13" s="192" t="s">
        <v>65</v>
      </c>
      <c r="D13" s="192" t="s">
        <v>67</v>
      </c>
      <c r="E13" s="192" t="s">
        <v>66</v>
      </c>
      <c r="F13" s="192" t="s">
        <v>85</v>
      </c>
      <c r="G13" s="193" t="s">
        <v>67</v>
      </c>
      <c r="H13" s="193" t="s">
        <v>64</v>
      </c>
      <c r="I13" s="194">
        <f>+'Enfoque de Género'!I15</f>
        <v>70000</v>
      </c>
      <c r="J13" s="195">
        <f>+'Enfoque de Género'!J15</f>
        <v>3500</v>
      </c>
      <c r="K13" s="196">
        <f>+'Enfoque de Género'!K15</f>
        <v>0</v>
      </c>
      <c r="L13" s="197">
        <f t="shared" si="0"/>
        <v>70000</v>
      </c>
      <c r="M13" s="198">
        <f t="shared" si="1"/>
        <v>66500</v>
      </c>
      <c r="N13" s="198">
        <f>+K13</f>
        <v>0</v>
      </c>
      <c r="O13" s="158" t="s">
        <v>89</v>
      </c>
    </row>
    <row r="14" spans="1:15" s="159" customFormat="1" ht="72">
      <c r="A14" s="100">
        <v>3</v>
      </c>
      <c r="B14" s="152" t="s">
        <v>70</v>
      </c>
      <c r="C14" s="206" t="s">
        <v>65</v>
      </c>
      <c r="D14" s="206" t="s">
        <v>67</v>
      </c>
      <c r="E14" s="206" t="s">
        <v>74</v>
      </c>
      <c r="F14" s="206" t="s">
        <v>69</v>
      </c>
      <c r="G14" s="207" t="s">
        <v>67</v>
      </c>
      <c r="H14" s="207" t="s">
        <v>64</v>
      </c>
      <c r="I14" s="208">
        <f>+'Enfoque de Género'!I17</f>
        <v>88800</v>
      </c>
      <c r="J14" s="209">
        <f>+'Enfoque de Género'!J17</f>
        <v>78800</v>
      </c>
      <c r="K14" s="210">
        <f>+'Enfoque de Género'!K17</f>
        <v>22400</v>
      </c>
      <c r="L14" s="211">
        <f t="shared" si="0"/>
        <v>88800</v>
      </c>
      <c r="M14" s="212">
        <f t="shared" si="1"/>
        <v>10000</v>
      </c>
      <c r="N14" s="213">
        <f aca="true" t="shared" si="2" ref="N14:N22">+K14</f>
        <v>22400</v>
      </c>
      <c r="O14" s="151" t="s">
        <v>92</v>
      </c>
    </row>
    <row r="15" spans="1:15" s="144" customFormat="1" ht="110.25" customHeight="1">
      <c r="A15" s="97">
        <v>4</v>
      </c>
      <c r="B15" s="145" t="s">
        <v>70</v>
      </c>
      <c r="C15" s="214" t="s">
        <v>65</v>
      </c>
      <c r="D15" s="214" t="s">
        <v>67</v>
      </c>
      <c r="E15" s="214" t="s">
        <v>75</v>
      </c>
      <c r="F15" s="214" t="s">
        <v>69</v>
      </c>
      <c r="G15" s="215" t="s">
        <v>67</v>
      </c>
      <c r="H15" s="215" t="s">
        <v>64</v>
      </c>
      <c r="I15" s="216">
        <f>+'Enfoque de Género'!I18</f>
        <v>91077</v>
      </c>
      <c r="J15" s="217">
        <f>+'Enfoque de Género'!J18</f>
        <v>94043</v>
      </c>
      <c r="K15" s="218">
        <f>+'Enfoque de Género'!K18</f>
        <v>31958.51</v>
      </c>
      <c r="L15" s="219">
        <f t="shared" si="0"/>
        <v>91077</v>
      </c>
      <c r="M15" s="220">
        <f t="shared" si="1"/>
        <v>-2966</v>
      </c>
      <c r="N15" s="220">
        <f t="shared" si="2"/>
        <v>31958.51</v>
      </c>
      <c r="O15" s="151" t="s">
        <v>93</v>
      </c>
    </row>
    <row r="16" spans="1:15" s="2" customFormat="1" ht="60">
      <c r="A16" s="100">
        <v>5</v>
      </c>
      <c r="B16" s="152" t="s">
        <v>70</v>
      </c>
      <c r="C16" s="221" t="s">
        <v>65</v>
      </c>
      <c r="D16" s="221" t="s">
        <v>67</v>
      </c>
      <c r="E16" s="221" t="s">
        <v>76</v>
      </c>
      <c r="F16" s="221" t="s">
        <v>69</v>
      </c>
      <c r="G16" s="222" t="s">
        <v>67</v>
      </c>
      <c r="H16" s="222" t="s">
        <v>64</v>
      </c>
      <c r="I16" s="223">
        <f>+'Enfoque de Género'!I19</f>
        <v>380300</v>
      </c>
      <c r="J16" s="224">
        <f>+'Enfoque de Género'!J19</f>
        <v>501640.07</v>
      </c>
      <c r="K16" s="225">
        <f>+'Enfoque de Género'!K19</f>
        <v>188323.28</v>
      </c>
      <c r="L16" s="227">
        <f t="shared" si="0"/>
        <v>380300</v>
      </c>
      <c r="M16" s="226">
        <f t="shared" si="1"/>
        <v>-121340.07</v>
      </c>
      <c r="N16" s="228">
        <f t="shared" si="2"/>
        <v>188323.28</v>
      </c>
      <c r="O16" s="151" t="s">
        <v>94</v>
      </c>
    </row>
    <row r="17" spans="1:15" s="2" customFormat="1" ht="132">
      <c r="A17" s="97">
        <v>6</v>
      </c>
      <c r="B17" s="145" t="s">
        <v>70</v>
      </c>
      <c r="C17" s="236" t="s">
        <v>65</v>
      </c>
      <c r="D17" s="236" t="s">
        <v>67</v>
      </c>
      <c r="E17" s="236" t="s">
        <v>78</v>
      </c>
      <c r="F17" s="236" t="s">
        <v>67</v>
      </c>
      <c r="G17" s="237" t="s">
        <v>69</v>
      </c>
      <c r="H17" s="237" t="s">
        <v>64</v>
      </c>
      <c r="I17" s="238">
        <f>+'Enfoque de Género'!I21</f>
        <v>76196</v>
      </c>
      <c r="J17" s="239">
        <f>+'Enfoque de Género'!J21</f>
        <v>376819.83</v>
      </c>
      <c r="K17" s="240">
        <f>+'Enfoque de Género'!K21</f>
        <v>112350.3</v>
      </c>
      <c r="L17" s="241">
        <f t="shared" si="0"/>
        <v>76196</v>
      </c>
      <c r="M17" s="242">
        <f t="shared" si="1"/>
        <v>-300623.83</v>
      </c>
      <c r="N17" s="243">
        <f t="shared" si="2"/>
        <v>112350.3</v>
      </c>
      <c r="O17" s="151" t="s">
        <v>96</v>
      </c>
    </row>
    <row r="18" spans="1:15" s="2" customFormat="1" ht="48">
      <c r="A18" s="100">
        <v>7</v>
      </c>
      <c r="B18" s="152" t="s">
        <v>70</v>
      </c>
      <c r="C18" s="244" t="s">
        <v>72</v>
      </c>
      <c r="D18" s="244" t="s">
        <v>67</v>
      </c>
      <c r="E18" s="244" t="s">
        <v>73</v>
      </c>
      <c r="F18" s="244" t="s">
        <v>67</v>
      </c>
      <c r="G18" s="245" t="s">
        <v>69</v>
      </c>
      <c r="H18" s="245" t="s">
        <v>64</v>
      </c>
      <c r="I18" s="246">
        <f>+'Enfoque de Género'!I22</f>
        <v>477237</v>
      </c>
      <c r="J18" s="247">
        <f>+'Enfoque de Género'!J22</f>
        <v>799976.35</v>
      </c>
      <c r="K18" s="248">
        <f>+'Enfoque de Género'!K22</f>
        <v>423829.15</v>
      </c>
      <c r="L18" s="249">
        <f t="shared" si="0"/>
        <v>477237</v>
      </c>
      <c r="M18" s="250">
        <f t="shared" si="1"/>
        <v>-322739.35</v>
      </c>
      <c r="N18" s="250">
        <f t="shared" si="2"/>
        <v>423829.15</v>
      </c>
      <c r="O18" s="151" t="s">
        <v>97</v>
      </c>
    </row>
    <row r="19" spans="1:15" s="2" customFormat="1" ht="108">
      <c r="A19" s="97">
        <v>8</v>
      </c>
      <c r="B19" s="145" t="s">
        <v>70</v>
      </c>
      <c r="C19" s="251" t="s">
        <v>72</v>
      </c>
      <c r="D19" s="251" t="s">
        <v>67</v>
      </c>
      <c r="E19" s="251" t="s">
        <v>74</v>
      </c>
      <c r="F19" s="251" t="s">
        <v>67</v>
      </c>
      <c r="G19" s="251" t="s">
        <v>69</v>
      </c>
      <c r="H19" s="252" t="s">
        <v>64</v>
      </c>
      <c r="I19" s="253">
        <f>+'Enfoque de Género'!I23</f>
        <v>60000</v>
      </c>
      <c r="J19" s="254">
        <f>+'Enfoque de Género'!J23</f>
        <v>1060000</v>
      </c>
      <c r="K19" s="255">
        <f>+'Enfoque de Género'!K23</f>
        <v>437500</v>
      </c>
      <c r="L19" s="256">
        <f t="shared" si="0"/>
        <v>60000</v>
      </c>
      <c r="M19" s="257">
        <f t="shared" si="1"/>
        <v>-1000000</v>
      </c>
      <c r="N19" s="258">
        <f t="shared" si="2"/>
        <v>437500</v>
      </c>
      <c r="O19" s="151" t="s">
        <v>98</v>
      </c>
    </row>
    <row r="20" spans="1:15" s="2" customFormat="1" ht="96">
      <c r="A20" s="100">
        <v>9</v>
      </c>
      <c r="B20" s="152" t="s">
        <v>70</v>
      </c>
      <c r="C20" s="273" t="s">
        <v>72</v>
      </c>
      <c r="D20" s="273" t="s">
        <v>67</v>
      </c>
      <c r="E20" s="273" t="s">
        <v>75</v>
      </c>
      <c r="F20" s="273" t="s">
        <v>67</v>
      </c>
      <c r="G20" s="273" t="s">
        <v>69</v>
      </c>
      <c r="H20" s="274" t="s">
        <v>64</v>
      </c>
      <c r="I20" s="275">
        <f>+'Enfoque de Género'!I24</f>
        <v>55000</v>
      </c>
      <c r="J20" s="276">
        <f>+'Enfoque de Género'!J24</f>
        <v>1253800</v>
      </c>
      <c r="K20" s="277">
        <f>+'Enfoque de Género'!K24</f>
        <v>451250</v>
      </c>
      <c r="L20" s="278">
        <f t="shared" si="0"/>
        <v>55000</v>
      </c>
      <c r="M20" s="279">
        <f t="shared" si="1"/>
        <v>-1198800</v>
      </c>
      <c r="N20" s="279">
        <f t="shared" si="2"/>
        <v>451250</v>
      </c>
      <c r="O20" s="151" t="s">
        <v>99</v>
      </c>
    </row>
    <row r="21" spans="1:15" s="2" customFormat="1" ht="96">
      <c r="A21" s="97">
        <v>10</v>
      </c>
      <c r="B21" s="145" t="s">
        <v>70</v>
      </c>
      <c r="C21" s="267" t="s">
        <v>72</v>
      </c>
      <c r="D21" s="267" t="s">
        <v>67</v>
      </c>
      <c r="E21" s="267" t="s">
        <v>76</v>
      </c>
      <c r="F21" s="267" t="s">
        <v>67</v>
      </c>
      <c r="G21" s="267" t="s">
        <v>69</v>
      </c>
      <c r="H21" s="268" t="s">
        <v>64</v>
      </c>
      <c r="I21" s="269">
        <f>+'Enfoque de Género'!I25</f>
        <v>45000</v>
      </c>
      <c r="J21" s="270">
        <f>+'Enfoque de Género'!J25</f>
        <v>915488</v>
      </c>
      <c r="K21" s="271">
        <f>+'Enfoque de Género'!K25</f>
        <v>223082.62</v>
      </c>
      <c r="L21" s="280">
        <f t="shared" si="0"/>
        <v>45000</v>
      </c>
      <c r="M21" s="272">
        <f t="shared" si="1"/>
        <v>-870488</v>
      </c>
      <c r="N21" s="281">
        <f t="shared" si="2"/>
        <v>223082.62</v>
      </c>
      <c r="O21" s="151" t="s">
        <v>100</v>
      </c>
    </row>
    <row r="22" spans="1:15" s="2" customFormat="1" ht="72">
      <c r="A22" s="100">
        <v>11</v>
      </c>
      <c r="B22" s="152" t="s">
        <v>70</v>
      </c>
      <c r="C22" s="282" t="s">
        <v>72</v>
      </c>
      <c r="D22" s="282" t="s">
        <v>67</v>
      </c>
      <c r="E22" s="282" t="s">
        <v>77</v>
      </c>
      <c r="F22" s="282" t="s">
        <v>67</v>
      </c>
      <c r="G22" s="282" t="s">
        <v>69</v>
      </c>
      <c r="H22" s="283" t="s">
        <v>64</v>
      </c>
      <c r="I22" s="284">
        <f>+'Enfoque de Género'!I26</f>
        <v>1188</v>
      </c>
      <c r="J22" s="285">
        <f>+'Enfoque de Género'!J26</f>
        <v>1203.31</v>
      </c>
      <c r="K22" s="286">
        <f>+'Enfoque de Género'!K26</f>
        <v>0</v>
      </c>
      <c r="L22" s="265">
        <f t="shared" si="0"/>
        <v>1188</v>
      </c>
      <c r="M22" s="266">
        <f t="shared" si="1"/>
        <v>-15.309999999999945</v>
      </c>
      <c r="N22" s="266">
        <f t="shared" si="2"/>
        <v>0</v>
      </c>
      <c r="O22" s="158" t="s">
        <v>101</v>
      </c>
    </row>
    <row r="23" spans="1:15" s="2" customFormat="1" ht="96">
      <c r="A23" s="97">
        <v>12</v>
      </c>
      <c r="B23" s="145" t="s">
        <v>70</v>
      </c>
      <c r="C23" s="282" t="s">
        <v>72</v>
      </c>
      <c r="D23" s="282" t="s">
        <v>67</v>
      </c>
      <c r="E23" s="282" t="s">
        <v>78</v>
      </c>
      <c r="F23" s="282" t="s">
        <v>67</v>
      </c>
      <c r="G23" s="282" t="s">
        <v>69</v>
      </c>
      <c r="H23" s="283" t="s">
        <v>64</v>
      </c>
      <c r="I23" s="284">
        <f>+'Enfoque de Género'!I27</f>
        <v>227</v>
      </c>
      <c r="J23" s="285">
        <f>+'Enfoque de Género'!J27</f>
        <v>922576.78</v>
      </c>
      <c r="K23" s="286">
        <f>+'Enfoque de Género'!K27</f>
        <v>815971.41</v>
      </c>
      <c r="L23" s="265">
        <f>+I23</f>
        <v>227</v>
      </c>
      <c r="M23" s="266">
        <f>+L23-J23</f>
        <v>-922349.78</v>
      </c>
      <c r="N23" s="266">
        <f>+K23</f>
        <v>815971.41</v>
      </c>
      <c r="O23" s="158" t="s">
        <v>102</v>
      </c>
    </row>
    <row r="24" spans="1:15" s="2" customFormat="1" ht="12">
      <c r="A24" s="33"/>
      <c r="B24" s="19"/>
      <c r="C24" s="20"/>
      <c r="D24" s="20"/>
      <c r="E24" s="20"/>
      <c r="F24" s="20"/>
      <c r="G24" s="21"/>
      <c r="H24" s="21"/>
      <c r="I24" s="59"/>
      <c r="J24" s="60"/>
      <c r="K24" s="61"/>
      <c r="L24" s="70"/>
      <c r="M24" s="71"/>
      <c r="N24" s="71"/>
      <c r="O24" s="29"/>
    </row>
    <row r="25" spans="1:15" s="2" customFormat="1" ht="12">
      <c r="A25" s="33"/>
      <c r="B25" s="19"/>
      <c r="C25" s="20"/>
      <c r="D25" s="20"/>
      <c r="E25" s="20"/>
      <c r="F25" s="20"/>
      <c r="G25" s="21"/>
      <c r="H25" s="21"/>
      <c r="I25" s="59"/>
      <c r="J25" s="60"/>
      <c r="K25" s="61"/>
      <c r="L25" s="70"/>
      <c r="M25" s="71"/>
      <c r="N25" s="71"/>
      <c r="O25" s="29"/>
    </row>
    <row r="26" spans="1:15" s="2" customFormat="1" ht="12">
      <c r="A26" s="33"/>
      <c r="B26" s="19"/>
      <c r="C26" s="20"/>
      <c r="D26" s="20"/>
      <c r="E26" s="20"/>
      <c r="F26" s="20"/>
      <c r="G26" s="21"/>
      <c r="H26" s="21"/>
      <c r="I26" s="59"/>
      <c r="J26" s="60"/>
      <c r="K26" s="61"/>
      <c r="L26" s="70"/>
      <c r="M26" s="71"/>
      <c r="N26" s="71"/>
      <c r="O26" s="29"/>
    </row>
    <row r="27" spans="1:15" s="2" customFormat="1" ht="12">
      <c r="A27" s="33"/>
      <c r="B27" s="19"/>
      <c r="C27" s="20"/>
      <c r="D27" s="20"/>
      <c r="E27" s="20"/>
      <c r="F27" s="20"/>
      <c r="G27" s="21"/>
      <c r="H27" s="21"/>
      <c r="I27" s="59"/>
      <c r="J27" s="60"/>
      <c r="K27" s="61"/>
      <c r="L27" s="70"/>
      <c r="M27" s="71"/>
      <c r="N27" s="71"/>
      <c r="O27" s="29"/>
    </row>
    <row r="28" spans="1:15" s="2" customFormat="1" ht="12">
      <c r="A28" s="33"/>
      <c r="B28" s="19"/>
      <c r="C28" s="20"/>
      <c r="D28" s="20"/>
      <c r="E28" s="20"/>
      <c r="F28" s="20"/>
      <c r="G28" s="21"/>
      <c r="H28" s="21"/>
      <c r="I28" s="59"/>
      <c r="J28" s="60"/>
      <c r="K28" s="61"/>
      <c r="L28" s="70"/>
      <c r="M28" s="71"/>
      <c r="N28" s="71"/>
      <c r="O28" s="29"/>
    </row>
    <row r="29" spans="1:15" s="2" customFormat="1" ht="12">
      <c r="A29" s="33"/>
      <c r="B29" s="19"/>
      <c r="C29" s="20"/>
      <c r="D29" s="20"/>
      <c r="E29" s="20"/>
      <c r="F29" s="20"/>
      <c r="G29" s="21"/>
      <c r="H29" s="21"/>
      <c r="I29" s="59"/>
      <c r="J29" s="60"/>
      <c r="K29" s="61"/>
      <c r="L29" s="70"/>
      <c r="M29" s="71"/>
      <c r="N29" s="71"/>
      <c r="O29" s="29"/>
    </row>
    <row r="30" spans="1:15" s="2" customFormat="1" ht="12">
      <c r="A30" s="33"/>
      <c r="B30" s="19"/>
      <c r="C30" s="20"/>
      <c r="D30" s="20"/>
      <c r="E30" s="20"/>
      <c r="F30" s="20"/>
      <c r="G30" s="21"/>
      <c r="H30" s="21"/>
      <c r="I30" s="59"/>
      <c r="J30" s="60"/>
      <c r="K30" s="61"/>
      <c r="L30" s="70"/>
      <c r="M30" s="71"/>
      <c r="N30" s="71"/>
      <c r="O30" s="29"/>
    </row>
    <row r="31" spans="1:15" s="2" customFormat="1" ht="12.75" thickBot="1">
      <c r="A31" s="34"/>
      <c r="B31" s="25"/>
      <c r="C31" s="26"/>
      <c r="D31" s="26"/>
      <c r="E31" s="26"/>
      <c r="F31" s="26"/>
      <c r="G31" s="27"/>
      <c r="H31" s="27"/>
      <c r="I31" s="65"/>
      <c r="J31" s="66"/>
      <c r="K31" s="67"/>
      <c r="L31" s="74"/>
      <c r="M31" s="75"/>
      <c r="N31" s="75"/>
      <c r="O31" s="31"/>
    </row>
    <row r="32" spans="13:14" s="2" customFormat="1" ht="12">
      <c r="M32" s="1"/>
      <c r="N32" s="1"/>
    </row>
    <row r="33" spans="1:15" s="2" customFormat="1" ht="12">
      <c r="A33" s="76" t="s">
        <v>13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1"/>
    </row>
    <row r="34" spans="13:14" s="2" customFormat="1" ht="12.75" thickBot="1">
      <c r="M34" s="1"/>
      <c r="N34" s="1"/>
    </row>
    <row r="35" spans="1:14" s="2" customFormat="1" ht="15.75" customHeight="1" thickBot="1">
      <c r="A35" s="374" t="s">
        <v>10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6"/>
    </row>
    <row r="36" spans="1:14" s="2" customFormat="1" ht="32.25" customHeight="1" thickBot="1">
      <c r="A36" s="380" t="s">
        <v>45</v>
      </c>
      <c r="B36" s="383" t="s">
        <v>51</v>
      </c>
      <c r="C36" s="384"/>
      <c r="D36" s="385"/>
      <c r="E36" s="383" t="s">
        <v>46</v>
      </c>
      <c r="F36" s="384"/>
      <c r="G36" s="384"/>
      <c r="H36" s="384"/>
      <c r="I36" s="385"/>
      <c r="J36" s="383" t="s">
        <v>47</v>
      </c>
      <c r="K36" s="386"/>
      <c r="L36" s="386"/>
      <c r="M36" s="386"/>
      <c r="N36" s="387"/>
    </row>
    <row r="37" spans="1:14" s="2" customFormat="1" ht="53.25" customHeight="1" thickBot="1">
      <c r="A37" s="381"/>
      <c r="B37" s="3" t="s">
        <v>6</v>
      </c>
      <c r="C37" s="4" t="s">
        <v>7</v>
      </c>
      <c r="D37" s="5" t="s">
        <v>8</v>
      </c>
      <c r="E37" s="6" t="s">
        <v>60</v>
      </c>
      <c r="F37" s="7" t="s">
        <v>61</v>
      </c>
      <c r="G37" s="7" t="s">
        <v>57</v>
      </c>
      <c r="H37" s="7" t="s">
        <v>58</v>
      </c>
      <c r="I37" s="5" t="s">
        <v>8</v>
      </c>
      <c r="J37" s="3" t="s">
        <v>28</v>
      </c>
      <c r="K37" s="4" t="s">
        <v>29</v>
      </c>
      <c r="L37" s="4" t="s">
        <v>30</v>
      </c>
      <c r="M37" s="4" t="s">
        <v>31</v>
      </c>
      <c r="N37" s="5" t="s">
        <v>8</v>
      </c>
    </row>
    <row r="38" spans="1:14" s="2" customFormat="1" ht="12">
      <c r="A38" s="93"/>
      <c r="B38" s="40">
        <v>16954</v>
      </c>
      <c r="C38" s="36">
        <v>16285</v>
      </c>
      <c r="D38" s="41">
        <f>+C38+B38</f>
        <v>33239</v>
      </c>
      <c r="E38" s="40">
        <v>12783</v>
      </c>
      <c r="F38" s="36">
        <v>8150</v>
      </c>
      <c r="G38" s="36">
        <v>10232</v>
      </c>
      <c r="H38" s="36">
        <v>2074</v>
      </c>
      <c r="I38" s="41">
        <f>+E38+F38+G38+H38</f>
        <v>33239</v>
      </c>
      <c r="J38" s="48">
        <v>350</v>
      </c>
      <c r="K38" s="36"/>
      <c r="L38" s="49"/>
      <c r="M38" s="36">
        <v>32889</v>
      </c>
      <c r="N38" s="41">
        <f>+J38+M38</f>
        <v>33239</v>
      </c>
    </row>
    <row r="39" spans="1:14" s="2" customFormat="1" ht="12">
      <c r="A39" s="33"/>
      <c r="B39" s="42"/>
      <c r="C39" s="37"/>
      <c r="D39" s="43">
        <f aca="true" t="shared" si="3" ref="D39:D45">SUM(B39:C39)</f>
        <v>0</v>
      </c>
      <c r="E39" s="42"/>
      <c r="F39" s="37"/>
      <c r="G39" s="37"/>
      <c r="H39" s="37"/>
      <c r="I39" s="45">
        <f aca="true" t="shared" si="4" ref="I39:I45">SUM(E39:H39)</f>
        <v>0</v>
      </c>
      <c r="J39" s="50"/>
      <c r="K39" s="37"/>
      <c r="L39" s="51"/>
      <c r="M39" s="37"/>
      <c r="N39" s="43">
        <f aca="true" t="shared" si="5" ref="N39:N45">SUM(J39:M39)</f>
        <v>0</v>
      </c>
    </row>
    <row r="40" spans="1:14" s="2" customFormat="1" ht="12">
      <c r="A40" s="33"/>
      <c r="B40" s="42"/>
      <c r="C40" s="37"/>
      <c r="D40" s="43">
        <f t="shared" si="3"/>
        <v>0</v>
      </c>
      <c r="E40" s="42"/>
      <c r="F40" s="37"/>
      <c r="G40" s="37"/>
      <c r="H40" s="37"/>
      <c r="I40" s="45">
        <f t="shared" si="4"/>
        <v>0</v>
      </c>
      <c r="J40" s="50"/>
      <c r="K40" s="37"/>
      <c r="L40" s="51"/>
      <c r="M40" s="37"/>
      <c r="N40" s="43">
        <f t="shared" si="5"/>
        <v>0</v>
      </c>
    </row>
    <row r="41" spans="1:14" s="2" customFormat="1" ht="12">
      <c r="A41" s="33"/>
      <c r="B41" s="42"/>
      <c r="C41" s="37"/>
      <c r="D41" s="43">
        <f t="shared" si="3"/>
        <v>0</v>
      </c>
      <c r="E41" s="42"/>
      <c r="F41" s="37"/>
      <c r="G41" s="37"/>
      <c r="H41" s="37"/>
      <c r="I41" s="45">
        <f t="shared" si="4"/>
        <v>0</v>
      </c>
      <c r="J41" s="50"/>
      <c r="K41" s="37"/>
      <c r="L41" s="51"/>
      <c r="M41" s="37"/>
      <c r="N41" s="43">
        <f t="shared" si="5"/>
        <v>0</v>
      </c>
    </row>
    <row r="42" spans="1:14" s="2" customFormat="1" ht="12">
      <c r="A42" s="35"/>
      <c r="B42" s="42"/>
      <c r="C42" s="37"/>
      <c r="D42" s="43">
        <f t="shared" si="3"/>
        <v>0</v>
      </c>
      <c r="E42" s="42"/>
      <c r="F42" s="37"/>
      <c r="G42" s="37"/>
      <c r="H42" s="37"/>
      <c r="I42" s="45">
        <f t="shared" si="4"/>
        <v>0</v>
      </c>
      <c r="J42" s="50"/>
      <c r="K42" s="37"/>
      <c r="L42" s="51"/>
      <c r="M42" s="37"/>
      <c r="N42" s="43">
        <f t="shared" si="5"/>
        <v>0</v>
      </c>
    </row>
    <row r="43" spans="1:14" s="2" customFormat="1" ht="12">
      <c r="A43" s="35"/>
      <c r="B43" s="42"/>
      <c r="C43" s="37"/>
      <c r="D43" s="43">
        <f t="shared" si="3"/>
        <v>0</v>
      </c>
      <c r="E43" s="42"/>
      <c r="F43" s="37"/>
      <c r="G43" s="37"/>
      <c r="H43" s="37"/>
      <c r="I43" s="45">
        <f t="shared" si="4"/>
        <v>0</v>
      </c>
      <c r="J43" s="50"/>
      <c r="K43" s="37"/>
      <c r="L43" s="51"/>
      <c r="M43" s="37"/>
      <c r="N43" s="43">
        <f t="shared" si="5"/>
        <v>0</v>
      </c>
    </row>
    <row r="44" spans="1:14" s="2" customFormat="1" ht="12">
      <c r="A44" s="35"/>
      <c r="B44" s="44"/>
      <c r="C44" s="38"/>
      <c r="D44" s="45">
        <f t="shared" si="3"/>
        <v>0</v>
      </c>
      <c r="E44" s="44"/>
      <c r="F44" s="38"/>
      <c r="G44" s="38"/>
      <c r="H44" s="38"/>
      <c r="I44" s="45">
        <f t="shared" si="4"/>
        <v>0</v>
      </c>
      <c r="J44" s="52"/>
      <c r="K44" s="38"/>
      <c r="L44" s="53"/>
      <c r="M44" s="38"/>
      <c r="N44" s="45">
        <f t="shared" si="5"/>
        <v>0</v>
      </c>
    </row>
    <row r="45" spans="1:14" s="2" customFormat="1" ht="12.75" thickBot="1">
      <c r="A45" s="34"/>
      <c r="B45" s="46"/>
      <c r="C45" s="39"/>
      <c r="D45" s="47">
        <f t="shared" si="3"/>
        <v>0</v>
      </c>
      <c r="E45" s="46"/>
      <c r="F45" s="39"/>
      <c r="G45" s="39"/>
      <c r="H45" s="39"/>
      <c r="I45" s="47">
        <f t="shared" si="4"/>
        <v>0</v>
      </c>
      <c r="J45" s="54"/>
      <c r="K45" s="39"/>
      <c r="L45" s="55"/>
      <c r="M45" s="39"/>
      <c r="N45" s="47">
        <f t="shared" si="5"/>
        <v>0</v>
      </c>
    </row>
    <row r="46" spans="6:14" s="2" customFormat="1" ht="12">
      <c r="F46" s="8"/>
      <c r="M46" s="1"/>
      <c r="N46" s="1"/>
    </row>
    <row r="47" spans="1:15" s="2" customFormat="1" ht="12">
      <c r="A47" s="76" t="s">
        <v>14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="2" customFormat="1" ht="12.75" thickBot="1"/>
    <row r="49" spans="1:27" s="1" customFormat="1" ht="12">
      <c r="A49" s="86" t="s">
        <v>48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15" s="2" customFormat="1" ht="150" customHeight="1" thickBot="1">
      <c r="A50" s="371"/>
      <c r="B50" s="372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3"/>
    </row>
    <row r="51" spans="1:35" s="1" customFormat="1" ht="12.7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7" s="1" customFormat="1" ht="12">
      <c r="A52" s="87" t="s">
        <v>49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15" s="2" customFormat="1" ht="150" customHeight="1" thickBot="1">
      <c r="A53" s="371"/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53:O53"/>
    <mergeCell ref="A35:N35"/>
    <mergeCell ref="A36:A37"/>
    <mergeCell ref="B36:D36"/>
    <mergeCell ref="E36:I36"/>
    <mergeCell ref="J36:N36"/>
    <mergeCell ref="A50:O5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38">
      <formula1>D38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usuario</cp:lastModifiedBy>
  <cp:lastPrinted>2016-05-05T14:43:36Z</cp:lastPrinted>
  <dcterms:created xsi:type="dcterms:W3CDTF">2014-01-22T14:40:17Z</dcterms:created>
  <dcterms:modified xsi:type="dcterms:W3CDTF">2017-01-04T15:41:10Z</dcterms:modified>
  <cp:category/>
  <cp:version/>
  <cp:contentType/>
  <cp:contentStatus/>
</cp:coreProperties>
</file>