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transpfis08\Documents\2024\Informe Preliminar 2024\"/>
    </mc:Choice>
  </mc:AlternateContent>
  <xr:revisionPtr revIDLastSave="0" documentId="13_ncr:1_{8FA6F382-76A0-4559-943A-B7F6E3F44CC3}" xr6:coauthVersionLast="47" xr6:coauthVersionMax="47" xr10:uidLastSave="{00000000-0000-0000-0000-000000000000}"/>
  <bookViews>
    <workbookView xWindow="-108" yWindow="-108" windowWidth="16536" windowHeight="8832" tabRatio="599" xr2:uid="{00000000-000D-0000-FFFF-FFFF00000000}"/>
  </bookViews>
  <sheets>
    <sheet name="Techos 2024-2028" sheetId="12" r:id="rId1"/>
    <sheet name="Banguat-Variables" sheetId="7" r:id="rId2"/>
    <sheet name="Escenario Macro 2022" sheetId="8" r:id="rId3"/>
    <sheet name="Ingresos" sheetId="16" r:id="rId4"/>
    <sheet name="Deuda" sheetId="13" r:id="rId5"/>
    <sheet name="Préstamos" sheetId="17"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b">#REF!</definedName>
    <definedName name="\s">#N/A</definedName>
    <definedName name="________VI9">[1]MAYO!$I$12</definedName>
    <definedName name="_______VI9">[1]MAYO!$I$12</definedName>
    <definedName name="______VI9">[1]MAYO!$I$12</definedName>
    <definedName name="____VI9">[1]MAYO!$I$12</definedName>
    <definedName name="___VI9">[1]MAYO!$I$12</definedName>
    <definedName name="__VI9">[1]MAYO!$I$12</definedName>
    <definedName name="_Key1" hidden="1">#REF!</definedName>
    <definedName name="_Key2" hidden="1">#REF!</definedName>
    <definedName name="_Order1" hidden="1">255</definedName>
    <definedName name="_Order2" hidden="1">255</definedName>
    <definedName name="_pcSlicerSheet_Slicer1" hidden="1">#REF!</definedName>
    <definedName name="_Sort" hidden="1">#REF!</definedName>
    <definedName name="_VI9">[2]MAYO!$I$12</definedName>
    <definedName name="a" localSheetId="2">#REF!</definedName>
    <definedName name="a" localSheetId="3">#REF!</definedName>
    <definedName name="a" localSheetId="0">#REF!</definedName>
    <definedName name="a">#REF!</definedName>
    <definedName name="A_IMPRESIÓN_IM" localSheetId="2">#REF!</definedName>
    <definedName name="A_IMPRESIÓN_IM">#REF!</definedName>
    <definedName name="aaa">#REF!</definedName>
    <definedName name="AI">[2]MAYO!$BD$90</definedName>
    <definedName name="Año_Calendario">[3]Hoja2!$AE$3</definedName>
    <definedName name="bbb">#REF!</definedName>
    <definedName name="Bodoque">'[4]Indic. '!$A$1</definedName>
    <definedName name="C.1" localSheetId="2">#REF!</definedName>
    <definedName name="C.1" localSheetId="3">#REF!</definedName>
    <definedName name="C.1" localSheetId="0">#REF!</definedName>
    <definedName name="C.1">#REF!</definedName>
    <definedName name="ccc">#REF!</definedName>
    <definedName name="COSTOTOTAL">#REF!</definedName>
    <definedName name="CUADRO">[5]MAYO!$BD$90</definedName>
    <definedName name="cuadro2">#REF!</definedName>
    <definedName name="DicDom1">DATE(Año_Calendario,12,1)-WEEKDAY(DATE(Año_Calendario,12,1))+1</definedName>
    <definedName name="DISTRIBUCIONREC">#REF!</definedName>
    <definedName name="Ejecucion">'[6]Info. Ejecución'!$A$11:$I$107</definedName>
    <definedName name="FechasImportantes">'[7]Calendario familiar'!$D$6:$G$20</definedName>
    <definedName name="final">[8]Tabla1!$G$5:$G$53</definedName>
    <definedName name="HTML_CodePage" hidden="1">1252</definedName>
    <definedName name="HTML_Description" hidden="1">""</definedName>
    <definedName name="HTML_Email" hidden="1">""</definedName>
    <definedName name="HTML_Header" hidden="1">""</definedName>
    <definedName name="HTML_LastUpdate" hidden="1">"13/12/99"</definedName>
    <definedName name="HTML_LineAfter" hidden="1">FALSE</definedName>
    <definedName name="HTML_LineBefore" hidden="1">FALSE</definedName>
    <definedName name="HTML_Name" hidden="1">"Hugo Edgardo Roldán Valdés"</definedName>
    <definedName name="HTML_OBDlg2" hidden="1">TRUE</definedName>
    <definedName name="HTML_OBDlg3" hidden="1">TRUE</definedName>
    <definedName name="HTML_OBDlg4" hidden="1">TRUE</definedName>
    <definedName name="HTML_OS" hidden="1">0</definedName>
    <definedName name="HTML_PathFile" hidden="1">"C:\WINDOWS\Profiles\heroldan\Desktop\HTML.htm"</definedName>
    <definedName name="HTML_PathTemplate" hidden="1">"C:\WINDOWS\Profiles\heroldan\Desktop\HTML.htm"</definedName>
    <definedName name="HTML_Title" hidden="1">""</definedName>
    <definedName name="IMPRE">#REF!</definedName>
    <definedName name="kkkkkkj">#REF!</definedName>
    <definedName name="loan">[8]Tabla1!$A$5:$A$53</definedName>
    <definedName name="lpn">#REF!</definedName>
    <definedName name="NADA">#REF!</definedName>
    <definedName name="NovDom1">DATE(Año_Calendario,11,1)-WEEKDAY(DATE(Año_Calendario,11,1))+1</definedName>
    <definedName name="PRESTAMOS__EN_GESTION_A_SUSCRIBIR_EN_EL_AÑO_2004">#REF!</definedName>
    <definedName name="ProjectName" localSheetId="3">{"Client Name or Project Name"}</definedName>
    <definedName name="ProjectName">{"Client Name or Project Name"}</definedName>
    <definedName name="proyecciones">#REF!</definedName>
    <definedName name="Rec" hidden="1">#REF!</definedName>
    <definedName name="RESUMEN">#REF!</definedName>
    <definedName name="Tabla2">'[6]Info. gestión'!$B$5:$J$15</definedName>
    <definedName name="TOTAL">#REF!</definedName>
    <definedName name="tu">#REF!</definedName>
    <definedName name="undis">[8]Tabla1!$F$5:$F$53</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3" l="1"/>
  <c r="E26" i="13"/>
  <c r="D26" i="13"/>
  <c r="C26" i="13"/>
  <c r="B26" i="13"/>
  <c r="F32" i="13"/>
  <c r="E32" i="13"/>
  <c r="D32" i="13"/>
  <c r="C32" i="13"/>
  <c r="F28" i="13"/>
  <c r="E28" i="13"/>
  <c r="D28" i="13"/>
  <c r="C28" i="13"/>
  <c r="B32" i="13"/>
  <c r="B28" i="13"/>
  <c r="G16" i="17"/>
  <c r="E16" i="17"/>
  <c r="E6" i="17" s="1"/>
  <c r="G12" i="17"/>
  <c r="G6" i="17" s="1"/>
  <c r="E12" i="17"/>
  <c r="G7" i="17"/>
  <c r="E7" i="17"/>
  <c r="G38" i="16"/>
  <c r="F38" i="16"/>
  <c r="E38" i="16"/>
  <c r="D38" i="16"/>
  <c r="G28" i="16"/>
  <c r="F28" i="16"/>
  <c r="E28" i="16"/>
  <c r="D28" i="16"/>
  <c r="D13" i="16"/>
  <c r="C38" i="16"/>
  <c r="C28" i="16"/>
  <c r="F10" i="13"/>
  <c r="E10" i="13"/>
  <c r="D10" i="13"/>
  <c r="C10" i="13"/>
  <c r="B10" i="13"/>
  <c r="G14" i="16"/>
  <c r="G13" i="16" s="1"/>
  <c r="F14" i="16"/>
  <c r="F13" i="16" s="1"/>
  <c r="E14" i="16"/>
  <c r="E13" i="16" s="1"/>
  <c r="D14" i="16"/>
  <c r="C14" i="16"/>
  <c r="C13" i="16" s="1"/>
  <c r="G8" i="16"/>
  <c r="F8" i="16"/>
  <c r="E8" i="16"/>
  <c r="D8" i="16"/>
  <c r="D7" i="16" s="1"/>
  <c r="D6" i="16" s="1"/>
  <c r="C8" i="16"/>
  <c r="G7" i="16" l="1"/>
  <c r="G6" i="16" s="1"/>
  <c r="E7" i="16"/>
  <c r="E6" i="16" s="1"/>
  <c r="F7" i="16"/>
  <c r="F6" i="16" s="1"/>
  <c r="C7" i="16"/>
  <c r="C6" i="16" s="1"/>
  <c r="F9" i="12"/>
  <c r="E9" i="12"/>
  <c r="D9" i="12"/>
  <c r="C9" i="12"/>
  <c r="B9" i="12"/>
</calcChain>
</file>

<file path=xl/sharedStrings.xml><?xml version="1.0" encoding="utf-8"?>
<sst xmlns="http://schemas.openxmlformats.org/spreadsheetml/2006/main" count="234" uniqueCount="150">
  <si>
    <t>Porcentaje</t>
  </si>
  <si>
    <t>Variación</t>
  </si>
  <si>
    <t>PIB Nominal</t>
  </si>
  <si>
    <t>Alto</t>
  </si>
  <si>
    <t>Medio</t>
  </si>
  <si>
    <t>Bajo</t>
  </si>
  <si>
    <t xml:space="preserve">Tasa de Crecimiento de Importaciones FOB </t>
  </si>
  <si>
    <t xml:space="preserve">Tasa de Crecimiento de Exportaciones FOB </t>
  </si>
  <si>
    <t>Tasa de Crecimiento del PIB Real</t>
  </si>
  <si>
    <t>Tasa de Inflación</t>
  </si>
  <si>
    <t>Escenario</t>
  </si>
  <si>
    <t>PIB Real y PIB Nominal</t>
  </si>
  <si>
    <t>Q / %</t>
  </si>
  <si>
    <t>Millones Q.</t>
  </si>
  <si>
    <t>ok</t>
  </si>
  <si>
    <t>Deuda Pública</t>
  </si>
  <si>
    <t>2012</t>
  </si>
  <si>
    <t>Déficit Fiscal</t>
  </si>
  <si>
    <t>PIB Real (Base 2013)</t>
  </si>
  <si>
    <t>(Millones de Q.)</t>
  </si>
  <si>
    <t>Entidad</t>
  </si>
  <si>
    <t>Presidencia de la República</t>
  </si>
  <si>
    <t>Ministerio de Relaciones Exteriores</t>
  </si>
  <si>
    <t>Ministerio de Gobernación</t>
  </si>
  <si>
    <t>Ministerio de la Defensa Nacional</t>
  </si>
  <si>
    <t>Ministerio de Finanzas Públicas</t>
  </si>
  <si>
    <t>Ministerio de Educación</t>
  </si>
  <si>
    <t>Ministerio de Salud Pública y Asistencia Social</t>
  </si>
  <si>
    <t>Ministerio de Trabajo y Previsión Social</t>
  </si>
  <si>
    <t>Ministerio de Economía</t>
  </si>
  <si>
    <t>Ministerio de Agricultura, Ganadería y Alimentación</t>
  </si>
  <si>
    <t>Ministerio de Comunicaciones, Infraestructura y Vivienda</t>
  </si>
  <si>
    <t>Ministerio de Energía y Minas</t>
  </si>
  <si>
    <t>Ministerio de Cultura y Deportes</t>
  </si>
  <si>
    <t>Secretarías y Otras Dependencias del Ejecutivo</t>
  </si>
  <si>
    <t>Ministerio de Ambiente y Recursos Naturales</t>
  </si>
  <si>
    <t>Obligaciones del Estado a Cargo del Tesoro</t>
  </si>
  <si>
    <t>Servicios de la Deuda Pública</t>
  </si>
  <si>
    <t>Ministerio de Desarrollo Social</t>
  </si>
  <si>
    <t>Procuraduría General de la Nación</t>
  </si>
  <si>
    <t>Total</t>
  </si>
  <si>
    <t>Carga Tributaria</t>
  </si>
  <si>
    <t xml:space="preserve">Estimación de Ingresos Tributarios </t>
  </si>
  <si>
    <t>Fuente: MINFIN</t>
  </si>
  <si>
    <t>2013</t>
  </si>
  <si>
    <t>En el Congreso de la República</t>
  </si>
  <si>
    <t>Administración Central</t>
  </si>
  <si>
    <t>Techos Preliminares de Presupuesto por Entidad</t>
  </si>
  <si>
    <t>Sobre la Renta</t>
  </si>
  <si>
    <t xml:space="preserve">Impuesto de Solidaridad </t>
  </si>
  <si>
    <t>Sobre el Patrimonio</t>
  </si>
  <si>
    <t>Impuesto al Valor Agregado</t>
  </si>
  <si>
    <t>Doméstico</t>
  </si>
  <si>
    <t>Importaciones</t>
  </si>
  <si>
    <t>Derechos Arancelarios</t>
  </si>
  <si>
    <t>Sobre Distribución de Bebidas</t>
  </si>
  <si>
    <t>Sobre el Tabaco y sus Productos</t>
  </si>
  <si>
    <t>Sobre Distribución de Petróleo y Derivados</t>
  </si>
  <si>
    <t>Sobre Distribución de Cemento</t>
  </si>
  <si>
    <t>Timbres Fiscales y Papel Sellado</t>
  </si>
  <si>
    <t>Sobre Circulación de Vehículos</t>
  </si>
  <si>
    <t>1er Matriculación IPRIMA</t>
  </si>
  <si>
    <t>Otros Indirectos</t>
  </si>
  <si>
    <t>Regalías e Hidrocarburos Compartibles</t>
  </si>
  <si>
    <t>Salida del País</t>
  </si>
  <si>
    <t>*Cifras preliminares</t>
  </si>
  <si>
    <t xml:space="preserve"> </t>
  </si>
  <si>
    <t>Impuestos Directos</t>
  </si>
  <si>
    <t>Descripción</t>
  </si>
  <si>
    <t>Informe Preliminar 2024</t>
  </si>
  <si>
    <t>Ejercicio Fiscal 2024 y Multianual 2024-2028</t>
  </si>
  <si>
    <t>Ejercicios Fiscales 2024-2028</t>
  </si>
  <si>
    <t xml:space="preserve">Saldo Estimado de Deuda Pública </t>
  </si>
  <si>
    <t>Composición Deuda</t>
  </si>
  <si>
    <t>Total:</t>
  </si>
  <si>
    <t>Deuda Externa</t>
  </si>
  <si>
    <t>Deuda Interna</t>
  </si>
  <si>
    <t>Fuente: Ministerio de Finanzas Públicas, Dirección de Crédito Público.</t>
  </si>
  <si>
    <t xml:space="preserve">       (*)   Datos preliminares.</t>
  </si>
  <si>
    <t>2) Total de la deuda pública y su composición:</t>
  </si>
  <si>
    <t>Presupuesto Multianual Exploratorio 2024-2028  (*)</t>
  </si>
  <si>
    <t>3) Pago de intereses y perfil de amortizaciones:</t>
  </si>
  <si>
    <t>Amortización</t>
  </si>
  <si>
    <t>Intereses</t>
  </si>
  <si>
    <t>Tipo de Cambio proyectado</t>
  </si>
  <si>
    <t>(2022-2028)</t>
  </si>
  <si>
    <t>2023*</t>
  </si>
  <si>
    <t>Endeudamiento Pco Neto</t>
  </si>
  <si>
    <t xml:space="preserve">Gasto Total </t>
  </si>
  <si>
    <t>Nota: Pueden existir diferencias por redondeo.</t>
  </si>
  <si>
    <t>Ingresos Tributarios</t>
  </si>
  <si>
    <t>Ingresos No Tributarios</t>
  </si>
  <si>
    <t xml:space="preserve">Derechos </t>
  </si>
  <si>
    <t>Tasas</t>
  </si>
  <si>
    <t>Arrendamiento de edificios, equipos e instalaciones</t>
  </si>
  <si>
    <t>Multas</t>
  </si>
  <si>
    <t>Intereses por mora</t>
  </si>
  <si>
    <t>Otros egresos no tributarios</t>
  </si>
  <si>
    <t>Venta de servicios</t>
  </si>
  <si>
    <t xml:space="preserve">Intereses </t>
  </si>
  <si>
    <t>Dividendos y/o utilidades</t>
  </si>
  <si>
    <t>Arrendamiento de Tierras y Terrenos</t>
  </si>
  <si>
    <t>Transferencias Corrientes</t>
  </si>
  <si>
    <t>Fuente: Elaboración con información proporcionada por la SAT, Entidades de la Administración Central, Dirección Técnica del Presupuesto y Dirección de Crédito Publico del Ministerio de Finanzas Públicas.</t>
  </si>
  <si>
    <t>Recuperación de Préstamos a Largo Plazo</t>
  </si>
  <si>
    <t xml:space="preserve">Rentas de la propiedad </t>
  </si>
  <si>
    <t>Otros Impuestos Directos</t>
  </si>
  <si>
    <t>Estimación de Ingresos*</t>
  </si>
  <si>
    <t xml:space="preserve">ok </t>
  </si>
  <si>
    <t>Disminución de Otros Activos Financieros</t>
  </si>
  <si>
    <r>
      <rPr>
        <b/>
        <sz val="14"/>
        <rFont val="Calibri"/>
        <family val="2"/>
      </rPr>
      <t>Préstamos Externos en Gestión  Avanzada</t>
    </r>
  </si>
  <si>
    <r>
      <rPr>
        <b/>
        <sz val="12"/>
        <color rgb="FF1F487C"/>
        <rFont val="Calibri"/>
        <family val="2"/>
      </rPr>
      <t>No.</t>
    </r>
  </si>
  <si>
    <r>
      <rPr>
        <b/>
        <sz val="12"/>
        <color rgb="FF1F487C"/>
        <rFont val="Calibri"/>
        <family val="2"/>
      </rPr>
      <t>Nombre del Proyecto / No. de Préstamo</t>
    </r>
  </si>
  <si>
    <r>
      <rPr>
        <b/>
        <sz val="12"/>
        <color rgb="FF1F487C"/>
        <rFont val="Calibri"/>
        <family val="2"/>
      </rPr>
      <t>Agencia
Financiera</t>
    </r>
  </si>
  <si>
    <r>
      <rPr>
        <b/>
        <sz val="12"/>
        <color rgb="FF1F487C"/>
        <rFont val="Calibri"/>
        <family val="2"/>
      </rPr>
      <t>Unidad
Ejecutora</t>
    </r>
  </si>
  <si>
    <r>
      <rPr>
        <b/>
        <sz val="12"/>
        <color rgb="FF1F487C"/>
        <rFont val="Calibri"/>
        <family val="2"/>
      </rPr>
      <t>Monto</t>
    </r>
  </si>
  <si>
    <r>
      <rPr>
        <b/>
        <sz val="10"/>
        <color rgb="FF1F487C"/>
        <rFont val="Calibri"/>
        <family val="2"/>
      </rPr>
      <t>TOTAL</t>
    </r>
  </si>
  <si>
    <r>
      <rPr>
        <sz val="10"/>
        <rFont val="Calibri"/>
        <family val="2"/>
      </rPr>
      <t>Proyecto de Gestión Forestal Sostenible (FIP) / 4969/SX-GU</t>
    </r>
  </si>
  <si>
    <r>
      <rPr>
        <sz val="10"/>
        <rFont val="Calibri"/>
        <family val="2"/>
      </rPr>
      <t>BID</t>
    </r>
  </si>
  <si>
    <r>
      <rPr>
        <sz val="10"/>
        <rFont val="Calibri"/>
        <family val="2"/>
      </rPr>
      <t>MAGA / INAB</t>
    </r>
  </si>
  <si>
    <r>
      <rPr>
        <sz val="10"/>
        <rFont val="Calibri"/>
        <family val="2"/>
      </rPr>
      <t>Programa de Infraestructura para la Electrificación Rural (PIER) / BID 5181/OC-GU y 5182/KI-GU</t>
    </r>
  </si>
  <si>
    <r>
      <rPr>
        <sz val="10"/>
        <rFont val="Calibri"/>
        <family val="2"/>
      </rPr>
      <t>INDE</t>
    </r>
  </si>
  <si>
    <r>
      <rPr>
        <sz val="10"/>
        <rFont val="Calibri"/>
        <family val="2"/>
      </rPr>
      <t>Segundo  Préstamo  para  Políticas  de  Desarrollo  de  Respuesta  y Recuperación Ante la Crisis en Guatemala  (DPL) 2</t>
    </r>
  </si>
  <si>
    <r>
      <rPr>
        <sz val="10"/>
        <rFont val="Calibri"/>
        <family val="2"/>
      </rPr>
      <t>BIRF</t>
    </r>
  </si>
  <si>
    <r>
      <rPr>
        <sz val="10"/>
        <rFont val="Calibri"/>
        <family val="2"/>
      </rPr>
      <t>Apoyo Presupuestario</t>
    </r>
  </si>
  <si>
    <r>
      <rPr>
        <sz val="10"/>
        <rFont val="Calibri"/>
        <family val="2"/>
      </rPr>
      <t>Programa de Apoyo a la Mejora de la Calidad del Gasto Social / 5479/OC-GU</t>
    </r>
  </si>
  <si>
    <t>En trámite de envío a la Secretaría General</t>
  </si>
  <si>
    <r>
      <rPr>
        <sz val="10"/>
        <rFont val="Calibri"/>
        <family val="2"/>
      </rPr>
      <t>Cadenas de Valor Agroalimentarias Modernas y Resilientes</t>
    </r>
  </si>
  <si>
    <r>
      <rPr>
        <sz val="10"/>
        <rFont val="Calibri"/>
        <family val="2"/>
      </rPr>
      <t>MINECO</t>
    </r>
  </si>
  <si>
    <r>
      <rPr>
        <sz val="10"/>
        <rFont val="Calibri"/>
        <family val="2"/>
      </rPr>
      <t>FIDA</t>
    </r>
  </si>
  <si>
    <r>
      <rPr>
        <sz val="10"/>
        <rFont val="Calibri"/>
        <family val="2"/>
      </rPr>
      <t>Programa  para  la  Transformación  Digital  de  Guatemala  para  el Acceso Inclusivo a la Conectividad / 5231/OC-GU Y 5232/KI-GU</t>
    </r>
  </si>
  <si>
    <r>
      <rPr>
        <sz val="10"/>
        <rFont val="Calibri"/>
        <family val="2"/>
      </rPr>
      <t>CIV</t>
    </r>
  </si>
  <si>
    <t>En trámite de envío al BANGUAT</t>
  </si>
  <si>
    <r>
      <rPr>
        <sz val="10"/>
        <rFont val="Calibri"/>
        <family val="2"/>
      </rPr>
      <t>Programa de Desarrollo del Corredor  CA-9 Norte, Sub-Tramo El Rancho - Teculután /BID 5703/OC-GU</t>
    </r>
  </si>
  <si>
    <r>
      <rPr>
        <sz val="10"/>
        <rFont val="Calibri"/>
        <family val="2"/>
      </rPr>
      <t>CIV - DGC</t>
    </r>
  </si>
  <si>
    <r>
      <rPr>
        <sz val="10"/>
        <rFont val="Calibri"/>
        <family val="2"/>
      </rPr>
      <t>Programa de Desarrollo del Corredor  CA-9 Norte, Sub-Tramo El Rancho - Teculután</t>
    </r>
  </si>
  <si>
    <r>
      <rPr>
        <sz val="10"/>
        <rFont val="Calibri"/>
        <family val="2"/>
      </rPr>
      <t>España</t>
    </r>
  </si>
  <si>
    <r>
      <rPr>
        <sz val="10"/>
        <rFont val="Calibri"/>
        <family val="2"/>
      </rPr>
      <t>Programa de Expansión de la Escuela Básica y Media</t>
    </r>
  </si>
  <si>
    <r>
      <rPr>
        <sz val="10"/>
        <rFont val="Calibri"/>
        <family val="2"/>
      </rPr>
      <t>MINEDUC</t>
    </r>
  </si>
  <si>
    <t>Tipo de Cambio</t>
  </si>
  <si>
    <t>Fuente: BANGUAT. Abril 2023  (cifras proyectadas)</t>
  </si>
  <si>
    <t>Servicio de Deuda Pública (Amortización e Intereses)</t>
  </si>
  <si>
    <t>(Millones US$ / Actualizado al 14 de julio de 2023)</t>
  </si>
  <si>
    <t>Impuestos Indirectos</t>
  </si>
  <si>
    <t>Venta de bienes</t>
  </si>
  <si>
    <t>Contribuciones a la Seguridad y Previsión Social</t>
  </si>
  <si>
    <t>Endeudamiento Público Interno</t>
  </si>
  <si>
    <t>Endeudamiento Público Externo</t>
  </si>
  <si>
    <t xml:space="preserve">Informe Preliminar 2024  </t>
  </si>
  <si>
    <t xml:space="preserve">Presupuesto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</si>
</sst>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 #,##0.00_);_(* \(#,##0.00\);_(* &quot;-&quot;??_);_(@_)"/>
    <numFmt numFmtId="165" formatCode="#,##0.0"/>
    <numFmt numFmtId="166" formatCode="0&quot; &quot;%"/>
    <numFmt numFmtId="167" formatCode="0.0"/>
    <numFmt numFmtId="168" formatCode="0.0%"/>
    <numFmt numFmtId="169" formatCode="_([$€-2]* #,##0.00_);_([$€-2]* \(#,##0.00\);_([$€-2]* &quot;-&quot;??_)"/>
    <numFmt numFmtId="170" formatCode="0.00000000000000%"/>
    <numFmt numFmtId="171" formatCode="_([$€]* #,##0.00_);_([$€]* \(#,##0.00\);_([$€]* &quot;-&quot;??_);_(@_)"/>
    <numFmt numFmtId="172" formatCode="#,##0.0;#,##0.0"/>
    <numFmt numFmtId="173" formatCode="###0.0;###0.0"/>
    <numFmt numFmtId="174" formatCode="###0;###0"/>
  </numFmts>
  <fonts count="64">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6"/>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sz val="10"/>
      <color rgb="FF333333"/>
      <name val="Calibri"/>
      <family val="2"/>
    </font>
    <font>
      <sz val="10"/>
      <color rgb="FF000000"/>
      <name val="Calibri"/>
      <family val="2"/>
    </font>
    <font>
      <b/>
      <sz val="14"/>
      <color rgb="FF000000"/>
      <name val="Calibri"/>
      <family val="2"/>
    </font>
    <font>
      <b/>
      <i/>
      <sz val="10"/>
      <color rgb="FF000000"/>
      <name val="Calibri"/>
      <family val="2"/>
    </font>
    <font>
      <b/>
      <sz val="12"/>
      <color rgb="FF000000"/>
      <name val="Calibri"/>
      <family val="2"/>
    </font>
    <font>
      <sz val="10"/>
      <name val="Arial"/>
      <family val="2"/>
    </font>
    <font>
      <b/>
      <sz val="10"/>
      <name val="Calibri"/>
      <family val="2"/>
      <scheme val="minor"/>
    </font>
    <font>
      <sz val="14"/>
      <name val="Calibri"/>
      <family val="2"/>
      <scheme val="minor"/>
    </font>
    <font>
      <b/>
      <sz val="14"/>
      <name val="Calibri"/>
      <family val="2"/>
      <scheme val="minor"/>
    </font>
    <font>
      <b/>
      <sz val="16"/>
      <name val="Calibri"/>
      <family val="2"/>
      <scheme val="minor"/>
    </font>
    <font>
      <sz val="20"/>
      <name val="Arial"/>
      <family val="2"/>
    </font>
    <font>
      <b/>
      <sz val="10"/>
      <name val="Arial"/>
      <family val="2"/>
    </font>
    <font>
      <sz val="10"/>
      <name val="Arial"/>
      <family val="2"/>
    </font>
    <font>
      <b/>
      <sz val="20"/>
      <name val="Arial"/>
      <family val="2"/>
    </font>
    <font>
      <sz val="10"/>
      <color indexed="8"/>
      <name val="Arial"/>
      <family val="2"/>
    </font>
    <font>
      <sz val="10"/>
      <name val="Book Antiqua"/>
      <family val="1"/>
    </font>
    <font>
      <sz val="10"/>
      <name val="Courier"/>
      <family val="3"/>
    </font>
    <font>
      <b/>
      <sz val="12"/>
      <color theme="1"/>
      <name val="Calibri"/>
      <family val="2"/>
      <scheme val="minor"/>
    </font>
    <font>
      <sz val="12"/>
      <color theme="1"/>
      <name val="Calibri"/>
      <family val="2"/>
      <scheme val="minor"/>
    </font>
    <font>
      <b/>
      <u/>
      <sz val="12"/>
      <color theme="1"/>
      <name val="Calibri"/>
      <family val="2"/>
      <scheme val="minor"/>
    </font>
    <font>
      <b/>
      <sz val="14"/>
      <color theme="1"/>
      <name val="Calibri"/>
      <family val="2"/>
      <scheme val="minor"/>
    </font>
    <font>
      <sz val="11"/>
      <name val="Calibri"/>
      <family val="2"/>
      <scheme val="minor"/>
    </font>
    <font>
      <b/>
      <sz val="11"/>
      <color theme="1"/>
      <name val="Calibri"/>
      <family val="2"/>
      <scheme val="minor"/>
    </font>
    <font>
      <b/>
      <sz val="12"/>
      <name val="Times New Roman"/>
      <family val="1"/>
    </font>
    <font>
      <b/>
      <sz val="12"/>
      <color theme="1"/>
      <name val="Calibri"/>
      <family val="2"/>
    </font>
    <font>
      <sz val="10"/>
      <name val="CG Times"/>
      <family val="1"/>
    </font>
    <font>
      <b/>
      <sz val="10"/>
      <name val="CG Times"/>
      <family val="1"/>
    </font>
    <font>
      <sz val="10"/>
      <name val="Times New Roman"/>
      <family val="1"/>
    </font>
    <font>
      <sz val="10"/>
      <name val="CG Times"/>
    </font>
    <font>
      <sz val="11"/>
      <color theme="1"/>
      <name val="Times New Roman"/>
      <family val="2"/>
    </font>
    <font>
      <sz val="10"/>
      <name val="Calibri"/>
      <family val="2"/>
      <scheme val="minor"/>
    </font>
    <font>
      <b/>
      <sz val="9"/>
      <name val="Calibri"/>
      <family val="2"/>
      <scheme val="minor"/>
    </font>
    <font>
      <b/>
      <sz val="11"/>
      <color rgb="FF000000"/>
      <name val="Calibri"/>
      <family val="2"/>
    </font>
    <font>
      <b/>
      <sz val="12"/>
      <name val="Arial"/>
      <family val="2"/>
    </font>
    <font>
      <i/>
      <sz val="10"/>
      <color rgb="FF000000"/>
      <name val="Calibri"/>
      <family val="2"/>
    </font>
    <font>
      <u/>
      <sz val="11"/>
      <name val="Calibri"/>
      <family val="2"/>
      <scheme val="minor"/>
    </font>
    <font>
      <sz val="10"/>
      <color rgb="FF000000"/>
      <name val="Times New Roman"/>
      <family val="1"/>
    </font>
    <font>
      <b/>
      <sz val="14"/>
      <name val="Calibri"/>
      <family val="2"/>
    </font>
    <font>
      <b/>
      <sz val="12"/>
      <name val="Calibri"/>
      <family val="2"/>
    </font>
    <font>
      <b/>
      <sz val="12"/>
      <color rgb="FF1F487C"/>
      <name val="Calibri"/>
      <family val="2"/>
    </font>
    <font>
      <sz val="12"/>
      <color rgb="FF000000"/>
      <name val="Times New Roman"/>
      <family val="1"/>
    </font>
    <font>
      <b/>
      <sz val="10"/>
      <name val="Calibri"/>
      <family val="2"/>
    </font>
    <font>
      <b/>
      <sz val="10"/>
      <color rgb="FF1F487C"/>
      <name val="Calibri"/>
      <family val="2"/>
    </font>
    <font>
      <b/>
      <u/>
      <sz val="10"/>
      <color rgb="FF000000"/>
      <name val="Times New Roman"/>
      <family val="1"/>
    </font>
    <font>
      <b/>
      <u/>
      <sz val="10"/>
      <color rgb="FF1F487C"/>
      <name val="Calibri"/>
      <family val="2"/>
    </font>
    <font>
      <sz val="10"/>
      <name val="Calibri"/>
      <family val="2"/>
    </font>
    <font>
      <b/>
      <u/>
      <sz val="11"/>
      <color rgb="FF000000"/>
      <name val="Calibri"/>
      <family val="2"/>
    </font>
  </fonts>
  <fills count="28">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rgb="FFFFFF00"/>
        <bgColor indexed="64"/>
      </patternFill>
    </fill>
    <fill>
      <patternFill patternType="solid">
        <fgColor rgb="FF66FF99"/>
        <bgColor indexed="64"/>
      </patternFill>
    </fill>
    <fill>
      <patternFill patternType="solid">
        <fgColor rgb="FF00FF00"/>
        <bgColor indexed="64"/>
      </patternFill>
    </fill>
    <fill>
      <patternFill patternType="solid">
        <fgColor rgb="FFFFFF66"/>
        <bgColor indexed="64"/>
      </patternFill>
    </fill>
    <fill>
      <patternFill patternType="solid">
        <fgColor rgb="FFFFFF99"/>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CC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C5D9F0"/>
      </patternFill>
    </fill>
    <fill>
      <patternFill patternType="solid">
        <fgColor theme="4" tint="0.79998168889431442"/>
        <bgColor indexed="64"/>
      </patternFill>
    </fill>
    <fill>
      <patternFill patternType="solid">
        <fgColor rgb="FF66CCFF"/>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tint="0.59999389629810485"/>
        <bgColor rgb="FFF2DCDB"/>
      </patternFill>
    </fill>
  </fills>
  <borders count="65">
    <border>
      <left/>
      <right/>
      <top/>
      <bottom/>
      <diagonal/>
    </border>
    <border>
      <left/>
      <right style="thin">
        <color rgb="FF000000"/>
      </right>
      <top/>
      <bottom/>
      <diagonal/>
    </border>
    <border>
      <left style="thin">
        <color rgb="FF000000"/>
      </left>
      <right style="thin">
        <color rgb="FF000000"/>
      </right>
      <top/>
      <bottom/>
      <diagonal/>
    </border>
    <border>
      <left style="thin">
        <color rgb="FF808080"/>
      </left>
      <right style="thin">
        <color rgb="FF808080"/>
      </right>
      <top style="thin">
        <color rgb="FF808080"/>
      </top>
      <bottom style="thin">
        <color rgb="FF808080"/>
      </bottom>
      <diagonal/>
    </border>
    <border>
      <left style="medium">
        <color indexed="64"/>
      </left>
      <right/>
      <top/>
      <bottom/>
      <diagonal/>
    </border>
    <border>
      <left/>
      <right style="medium">
        <color indexed="64"/>
      </right>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right style="medium">
        <color indexed="64"/>
      </right>
      <top/>
      <bottom style="medium">
        <color indexed="64"/>
      </bottom>
      <diagonal/>
    </border>
    <border>
      <left style="thin">
        <color rgb="FF000000"/>
      </left>
      <right style="thin">
        <color rgb="FF000000"/>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style="thin">
        <color rgb="FF000000"/>
      </left>
      <right style="thin">
        <color indexed="64"/>
      </right>
      <top/>
      <bottom/>
      <diagonal/>
    </border>
    <border>
      <left style="thin">
        <color rgb="FF000000"/>
      </left>
      <right style="thin">
        <color indexed="64"/>
      </right>
      <top/>
      <bottom style="medium">
        <color indexed="64"/>
      </bottom>
      <diagonal/>
    </border>
    <border>
      <left style="thin">
        <color rgb="FF000000"/>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rgb="FF000000"/>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s>
  <cellStyleXfs count="67">
    <xf numFmtId="0" fontId="0" fillId="0" borderId="0"/>
    <xf numFmtId="0" fontId="8" fillId="0" borderId="0"/>
    <xf numFmtId="0" fontId="9" fillId="2" borderId="0"/>
    <xf numFmtId="0" fontId="9" fillId="3" borderId="0"/>
    <xf numFmtId="0" fontId="8" fillId="4" borderId="0"/>
    <xf numFmtId="0" fontId="10" fillId="5" borderId="0"/>
    <xf numFmtId="0" fontId="11" fillId="6" borderId="0"/>
    <xf numFmtId="166" fontId="6" fillId="0" borderId="0"/>
    <xf numFmtId="0" fontId="12" fillId="0" borderId="0"/>
    <xf numFmtId="0" fontId="13" fillId="7" borderId="0"/>
    <xf numFmtId="0" fontId="14" fillId="0" borderId="0"/>
    <xf numFmtId="0" fontId="15" fillId="0" borderId="0"/>
    <xf numFmtId="0" fontId="16" fillId="0" borderId="0"/>
    <xf numFmtId="0" fontId="17" fillId="8" borderId="3"/>
    <xf numFmtId="0" fontId="6" fillId="0" borderId="0"/>
    <xf numFmtId="0" fontId="6" fillId="0" borderId="0"/>
    <xf numFmtId="0" fontId="10" fillId="0" borderId="0"/>
    <xf numFmtId="0" fontId="22" fillId="0" borderId="0"/>
    <xf numFmtId="0" fontId="31" fillId="0" borderId="0">
      <alignment vertical="top"/>
    </xf>
    <xf numFmtId="169" fontId="32" fillId="0" borderId="0" applyFont="0" applyFill="0" applyBorder="0" applyAlignment="0" applyProtection="0"/>
    <xf numFmtId="0" fontId="33" fillId="0" borderId="0"/>
    <xf numFmtId="0" fontId="6" fillId="0" borderId="0"/>
    <xf numFmtId="0" fontId="5" fillId="0" borderId="0"/>
    <xf numFmtId="0" fontId="4" fillId="0" borderId="0"/>
    <xf numFmtId="0" fontId="3" fillId="0" borderId="0"/>
    <xf numFmtId="0" fontId="2" fillId="0" borderId="0"/>
    <xf numFmtId="0" fontId="42" fillId="0" borderId="0">
      <alignment vertical="top"/>
    </xf>
    <xf numFmtId="9" fontId="22" fillId="0" borderId="0" applyFont="0" applyFill="0" applyBorder="0" applyAlignment="0" applyProtection="0"/>
    <xf numFmtId="9" fontId="1" fillId="0" borderId="0" applyFont="0" applyFill="0" applyBorder="0" applyAlignment="0" applyProtection="0"/>
    <xf numFmtId="0" fontId="1" fillId="0" borderId="0"/>
    <xf numFmtId="0" fontId="31" fillId="0" borderId="0">
      <alignment vertical="top"/>
    </xf>
    <xf numFmtId="171" fontId="22" fillId="0" borderId="0" applyFont="0" applyFill="0" applyBorder="0" applyAlignment="0" applyProtection="0"/>
    <xf numFmtId="41"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4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164" fontId="1" fillId="0" borderId="0" applyFont="0" applyFill="0" applyBorder="0" applyAlignment="0" applyProtection="0"/>
    <xf numFmtId="164" fontId="4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0" fontId="22" fillId="0" borderId="0">
      <alignment vertical="top"/>
    </xf>
    <xf numFmtId="0" fontId="1" fillId="0" borderId="0"/>
    <xf numFmtId="0" fontId="1" fillId="0" borderId="0"/>
    <xf numFmtId="0" fontId="42" fillId="0" borderId="0">
      <alignment vertical="top"/>
    </xf>
    <xf numFmtId="0" fontId="1" fillId="0" borderId="0"/>
    <xf numFmtId="0" fontId="42" fillId="0" borderId="0">
      <alignment vertical="top"/>
    </xf>
    <xf numFmtId="0" fontId="1" fillId="0" borderId="0"/>
    <xf numFmtId="0" fontId="1" fillId="0" borderId="0"/>
    <xf numFmtId="0" fontId="22" fillId="0" borderId="0">
      <alignment vertical="top"/>
    </xf>
    <xf numFmtId="0" fontId="44" fillId="0" borderId="0">
      <alignment vertical="top"/>
    </xf>
    <xf numFmtId="0" fontId="1" fillId="0" borderId="0"/>
    <xf numFmtId="0" fontId="44" fillId="0" borderId="0">
      <alignment vertical="top"/>
    </xf>
    <xf numFmtId="0" fontId="44" fillId="0" borderId="0">
      <alignment vertical="top"/>
    </xf>
    <xf numFmtId="0" fontId="45" fillId="0" borderId="0">
      <alignment vertical="top"/>
    </xf>
    <xf numFmtId="0" fontId="22" fillId="0" borderId="0"/>
    <xf numFmtId="0" fontId="46" fillId="0" borderId="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53" fillId="0" borderId="0"/>
  </cellStyleXfs>
  <cellXfs count="289">
    <xf numFmtId="0" fontId="0" fillId="0" borderId="0" xfId="0"/>
    <xf numFmtId="165" fontId="0" fillId="0" borderId="0" xfId="0" applyNumberFormat="1"/>
    <xf numFmtId="0" fontId="18" fillId="0" borderId="0" xfId="0" applyFont="1"/>
    <xf numFmtId="0" fontId="0" fillId="0" borderId="4" xfId="0" applyBorder="1"/>
    <xf numFmtId="0" fontId="0" fillId="0" borderId="0" xfId="0" applyBorder="1"/>
    <xf numFmtId="0" fontId="0" fillId="0" borderId="5" xfId="0" applyBorder="1"/>
    <xf numFmtId="0" fontId="0" fillId="0" borderId="7" xfId="0" applyBorder="1"/>
    <xf numFmtId="0" fontId="0" fillId="0" borderId="8" xfId="0" applyBorder="1"/>
    <xf numFmtId="165" fontId="0" fillId="0" borderId="8" xfId="0" applyNumberFormat="1" applyBorder="1"/>
    <xf numFmtId="165" fontId="0" fillId="0" borderId="9" xfId="0" applyNumberFormat="1" applyBorder="1"/>
    <xf numFmtId="0" fontId="16" fillId="0" borderId="6" xfId="0" applyFont="1" applyBorder="1"/>
    <xf numFmtId="0" fontId="16" fillId="0" borderId="2" xfId="0" applyFont="1" applyBorder="1"/>
    <xf numFmtId="165" fontId="16" fillId="0" borderId="2" xfId="0" applyNumberFormat="1" applyFont="1" applyBorder="1"/>
    <xf numFmtId="165" fontId="16" fillId="0" borderId="1" xfId="0" applyNumberFormat="1" applyFont="1" applyBorder="1"/>
    <xf numFmtId="0" fontId="16" fillId="9" borderId="6" xfId="0" applyFont="1" applyFill="1" applyBorder="1"/>
    <xf numFmtId="0" fontId="16" fillId="9" borderId="2" xfId="0" applyFont="1" applyFill="1" applyBorder="1"/>
    <xf numFmtId="165" fontId="16" fillId="9" borderId="2" xfId="0" applyNumberFormat="1" applyFont="1" applyFill="1" applyBorder="1"/>
    <xf numFmtId="165" fontId="16" fillId="9" borderId="1" xfId="0" applyNumberFormat="1" applyFont="1" applyFill="1" applyBorder="1"/>
    <xf numFmtId="165" fontId="16" fillId="9" borderId="5" xfId="0" applyNumberFormat="1" applyFont="1" applyFill="1" applyBorder="1"/>
    <xf numFmtId="0" fontId="0" fillId="0" borderId="12" xfId="0" applyBorder="1"/>
    <xf numFmtId="0" fontId="0" fillId="0" borderId="13" xfId="0" applyBorder="1"/>
    <xf numFmtId="165" fontId="16" fillId="0" borderId="15" xfId="0" applyNumberFormat="1" applyFont="1" applyBorder="1"/>
    <xf numFmtId="165" fontId="16" fillId="9" borderId="15" xfId="0" applyNumberFormat="1" applyFont="1" applyFill="1" applyBorder="1"/>
    <xf numFmtId="165" fontId="0" fillId="0" borderId="16" xfId="0" applyNumberFormat="1" applyBorder="1"/>
    <xf numFmtId="165" fontId="16" fillId="0" borderId="5" xfId="0" applyNumberFormat="1" applyFont="1" applyFill="1" applyBorder="1"/>
    <xf numFmtId="0" fontId="0" fillId="0" borderId="10" xfId="0" applyBorder="1"/>
    <xf numFmtId="0" fontId="0" fillId="0" borderId="0" xfId="0" applyFill="1" applyBorder="1"/>
    <xf numFmtId="0" fontId="0" fillId="0" borderId="0" xfId="0" applyAlignment="1">
      <alignment horizontal="right"/>
    </xf>
    <xf numFmtId="0" fontId="22" fillId="0" borderId="0" xfId="17"/>
    <xf numFmtId="2" fontId="24" fillId="0" borderId="0" xfId="17" applyNumberFormat="1" applyFont="1" applyBorder="1" applyAlignment="1"/>
    <xf numFmtId="0" fontId="24" fillId="0" borderId="0" xfId="17" applyFont="1" applyBorder="1"/>
    <xf numFmtId="0" fontId="26" fillId="0" borderId="0" xfId="17" applyFont="1" applyAlignment="1">
      <alignment horizontal="center"/>
    </xf>
    <xf numFmtId="0" fontId="25" fillId="0" borderId="0" xfId="17" applyFont="1" applyFill="1" applyAlignment="1">
      <alignment horizontal="center"/>
    </xf>
    <xf numFmtId="167" fontId="27" fillId="0" borderId="0" xfId="17" applyNumberFormat="1" applyFont="1" applyFill="1"/>
    <xf numFmtId="167" fontId="22" fillId="0" borderId="0" xfId="17" applyNumberFormat="1" applyFill="1"/>
    <xf numFmtId="0" fontId="22" fillId="0" borderId="0" xfId="17" applyFill="1"/>
    <xf numFmtId="0" fontId="28" fillId="0" borderId="0" xfId="17" applyFont="1" applyFill="1"/>
    <xf numFmtId="49" fontId="28" fillId="0" borderId="0" xfId="17" applyNumberFormat="1" applyFont="1" applyFill="1"/>
    <xf numFmtId="49" fontId="28" fillId="0" borderId="0" xfId="17" applyNumberFormat="1" applyFont="1"/>
    <xf numFmtId="0" fontId="29" fillId="0" borderId="0" xfId="17" applyFont="1"/>
    <xf numFmtId="168" fontId="22" fillId="0" borderId="0" xfId="17" applyNumberFormat="1"/>
    <xf numFmtId="168" fontId="22" fillId="0" borderId="0" xfId="17" applyNumberFormat="1" applyBorder="1"/>
    <xf numFmtId="0" fontId="22" fillId="10" borderId="0" xfId="17" applyFill="1"/>
    <xf numFmtId="0" fontId="22" fillId="10" borderId="0" xfId="17" applyFill="1" applyBorder="1"/>
    <xf numFmtId="4" fontId="22" fillId="0" borderId="0" xfId="17" applyNumberFormat="1"/>
    <xf numFmtId="167" fontId="22" fillId="0" borderId="0" xfId="17" applyNumberFormat="1"/>
    <xf numFmtId="0" fontId="29" fillId="0" borderId="0" xfId="17" applyFont="1" applyFill="1"/>
    <xf numFmtId="0" fontId="22" fillId="11" borderId="0" xfId="17" applyFill="1"/>
    <xf numFmtId="0" fontId="22" fillId="10" borderId="0" xfId="17" applyFill="1" applyAlignment="1">
      <alignment horizontal="right"/>
    </xf>
    <xf numFmtId="49" fontId="28" fillId="10" borderId="0" xfId="17" applyNumberFormat="1" applyFont="1" applyFill="1" applyAlignment="1">
      <alignment horizontal="right"/>
    </xf>
    <xf numFmtId="0" fontId="22" fillId="0" borderId="0" xfId="17" applyAlignment="1">
      <alignment horizontal="right"/>
    </xf>
    <xf numFmtId="0" fontId="27" fillId="0" borderId="0" xfId="17" applyFont="1" applyAlignment="1">
      <alignment horizontal="right"/>
    </xf>
    <xf numFmtId="0" fontId="30" fillId="0" borderId="0" xfId="17" applyFont="1"/>
    <xf numFmtId="49" fontId="28" fillId="0" borderId="0" xfId="17" applyNumberFormat="1" applyFont="1" applyFill="1" applyAlignment="1">
      <alignment horizontal="right"/>
    </xf>
    <xf numFmtId="0" fontId="22" fillId="0" borderId="0" xfId="17" applyFill="1" applyAlignment="1">
      <alignment horizontal="right"/>
    </xf>
    <xf numFmtId="0" fontId="24" fillId="0" borderId="0" xfId="17" applyFont="1" applyFill="1" applyBorder="1"/>
    <xf numFmtId="2" fontId="24" fillId="0" borderId="0" xfId="17" applyNumberFormat="1" applyFont="1" applyFill="1" applyBorder="1" applyAlignment="1"/>
    <xf numFmtId="0" fontId="25" fillId="0" borderId="0" xfId="17" applyFont="1" applyFill="1" applyBorder="1" applyAlignment="1">
      <alignment horizontal="center"/>
    </xf>
    <xf numFmtId="17" fontId="25" fillId="0" borderId="0" xfId="17" applyNumberFormat="1" applyFont="1" applyFill="1" applyBorder="1" applyAlignment="1">
      <alignment horizontal="center"/>
    </xf>
    <xf numFmtId="0" fontId="0" fillId="0" borderId="14" xfId="0" applyBorder="1"/>
    <xf numFmtId="165" fontId="16" fillId="0" borderId="0" xfId="0" applyNumberFormat="1" applyFont="1" applyBorder="1"/>
    <xf numFmtId="165" fontId="16" fillId="9" borderId="0" xfId="0" applyNumberFormat="1" applyFont="1" applyFill="1" applyBorder="1"/>
    <xf numFmtId="165" fontId="0" fillId="0" borderId="10" xfId="0" applyNumberFormat="1" applyBorder="1"/>
    <xf numFmtId="0" fontId="20" fillId="0" borderId="20" xfId="0" applyFont="1" applyFill="1" applyBorder="1"/>
    <xf numFmtId="0" fontId="26" fillId="0" borderId="0" xfId="17" applyFont="1" applyFill="1" applyAlignment="1">
      <alignment horizontal="center"/>
    </xf>
    <xf numFmtId="0" fontId="24" fillId="0" borderId="0" xfId="17" applyFont="1" applyFill="1" applyAlignment="1">
      <alignment horizontal="center"/>
    </xf>
    <xf numFmtId="2" fontId="24" fillId="0" borderId="0" xfId="17" applyNumberFormat="1" applyFont="1" applyFill="1" applyAlignment="1"/>
    <xf numFmtId="0" fontId="25" fillId="0" borderId="0" xfId="17" applyFont="1" applyFill="1" applyBorder="1"/>
    <xf numFmtId="0" fontId="24" fillId="0" borderId="0" xfId="17" applyFont="1" applyFill="1" applyBorder="1" applyAlignment="1">
      <alignment horizontal="left" indent="1"/>
    </xf>
    <xf numFmtId="0" fontId="0" fillId="10" borderId="0" xfId="0" applyFill="1"/>
    <xf numFmtId="165" fontId="34" fillId="0" borderId="0" xfId="23" applyNumberFormat="1" applyFont="1" applyFill="1" applyBorder="1" applyAlignment="1">
      <alignment horizontal="right" wrapText="1"/>
    </xf>
    <xf numFmtId="0" fontId="4" fillId="0" borderId="0" xfId="23"/>
    <xf numFmtId="0" fontId="35" fillId="0" borderId="0" xfId="23" applyFont="1"/>
    <xf numFmtId="0" fontId="35" fillId="0" borderId="4" xfId="23" applyFont="1" applyBorder="1" applyAlignment="1">
      <alignment horizontal="center" wrapText="1"/>
    </xf>
    <xf numFmtId="0" fontId="35" fillId="0" borderId="4" xfId="23" applyFont="1" applyBorder="1" applyAlignment="1">
      <alignment wrapText="1"/>
    </xf>
    <xf numFmtId="165" fontId="35" fillId="0" borderId="0" xfId="23" applyNumberFormat="1" applyFont="1" applyBorder="1" applyAlignment="1">
      <alignment horizontal="right" wrapText="1"/>
    </xf>
    <xf numFmtId="165" fontId="35" fillId="0" borderId="5" xfId="23" applyNumberFormat="1" applyFont="1" applyBorder="1" applyAlignment="1">
      <alignment horizontal="right" wrapText="1"/>
    </xf>
    <xf numFmtId="0" fontId="35" fillId="0" borderId="20" xfId="23" applyFont="1" applyBorder="1" applyAlignment="1">
      <alignment wrapText="1"/>
    </xf>
    <xf numFmtId="165" fontId="35" fillId="0" borderId="14" xfId="23" applyNumberFormat="1" applyFont="1" applyBorder="1" applyAlignment="1">
      <alignment horizontal="right" wrapText="1"/>
    </xf>
    <xf numFmtId="165" fontId="35" fillId="0" borderId="10" xfId="23" applyNumberFormat="1" applyFont="1" applyBorder="1" applyAlignment="1">
      <alignment horizontal="right" wrapText="1"/>
    </xf>
    <xf numFmtId="165" fontId="35" fillId="0" borderId="0" xfId="23" applyNumberFormat="1" applyFont="1"/>
    <xf numFmtId="2" fontId="22" fillId="0" borderId="0" xfId="17" applyNumberFormat="1"/>
    <xf numFmtId="168" fontId="22" fillId="0" borderId="0" xfId="17" applyNumberFormat="1" applyFill="1"/>
    <xf numFmtId="168" fontId="22" fillId="0" borderId="0" xfId="17" applyNumberFormat="1" applyFill="1" applyBorder="1"/>
    <xf numFmtId="0" fontId="22" fillId="13" borderId="0" xfId="17" applyFill="1"/>
    <xf numFmtId="0" fontId="39" fillId="0" borderId="0" xfId="23" applyFont="1" applyAlignment="1">
      <alignment wrapText="1"/>
    </xf>
    <xf numFmtId="0" fontId="22" fillId="11" borderId="0" xfId="17" applyFill="1" applyAlignment="1">
      <alignment horizontal="right"/>
    </xf>
    <xf numFmtId="165" fontId="40" fillId="0" borderId="0" xfId="17" applyNumberFormat="1" applyFont="1" applyFill="1" applyAlignment="1">
      <alignment horizontal="right" vertical="center"/>
    </xf>
    <xf numFmtId="170" fontId="22" fillId="0" borderId="0" xfId="17" applyNumberFormat="1"/>
    <xf numFmtId="168" fontId="22" fillId="10" borderId="0" xfId="17" applyNumberFormat="1" applyFill="1"/>
    <xf numFmtId="167" fontId="22" fillId="0" borderId="0" xfId="17" applyNumberFormat="1" applyAlignment="1">
      <alignment horizontal="right"/>
    </xf>
    <xf numFmtId="0" fontId="16" fillId="16" borderId="6" xfId="0" applyFont="1" applyFill="1" applyBorder="1"/>
    <xf numFmtId="165" fontId="16" fillId="16" borderId="1" xfId="0" applyNumberFormat="1" applyFont="1" applyFill="1" applyBorder="1"/>
    <xf numFmtId="165" fontId="16" fillId="16" borderId="2" xfId="0" applyNumberFormat="1" applyFont="1" applyFill="1" applyBorder="1"/>
    <xf numFmtId="165" fontId="16" fillId="16" borderId="15" xfId="0" applyNumberFormat="1" applyFont="1" applyFill="1" applyBorder="1"/>
    <xf numFmtId="165" fontId="16" fillId="16" borderId="0" xfId="0" applyNumberFormat="1" applyFont="1" applyFill="1" applyBorder="1"/>
    <xf numFmtId="165" fontId="16" fillId="16" borderId="5" xfId="0" applyNumberFormat="1" applyFont="1" applyFill="1" applyBorder="1"/>
    <xf numFmtId="165" fontId="34" fillId="0" borderId="0" xfId="23" applyNumberFormat="1" applyFont="1" applyBorder="1" applyAlignment="1">
      <alignment horizontal="center" wrapText="1"/>
    </xf>
    <xf numFmtId="165" fontId="35" fillId="0" borderId="0" xfId="23" applyNumberFormat="1" applyFont="1" applyAlignment="1">
      <alignment wrapText="1"/>
    </xf>
    <xf numFmtId="165" fontId="35" fillId="0" borderId="5" xfId="23" applyNumberFormat="1" applyFont="1" applyFill="1" applyBorder="1" applyAlignment="1">
      <alignment horizontal="right" wrapText="1"/>
    </xf>
    <xf numFmtId="0" fontId="4" fillId="0" borderId="0" xfId="23" applyFill="1"/>
    <xf numFmtId="0" fontId="41" fillId="15" borderId="18" xfId="25" applyFont="1" applyFill="1" applyBorder="1" applyAlignment="1">
      <alignment horizontal="center" vertical="center"/>
    </xf>
    <xf numFmtId="0" fontId="41" fillId="15" borderId="29" xfId="25" applyFont="1" applyFill="1" applyBorder="1" applyAlignment="1">
      <alignment horizontal="center" vertical="center"/>
    </xf>
    <xf numFmtId="0" fontId="41" fillId="15" borderId="30" xfId="25" applyFont="1" applyFill="1" applyBorder="1" applyAlignment="1">
      <alignment horizontal="center" vertical="center"/>
    </xf>
    <xf numFmtId="165" fontId="34" fillId="0" borderId="5" xfId="23" applyNumberFormat="1" applyFont="1" applyBorder="1" applyAlignment="1">
      <alignment horizontal="center" wrapText="1"/>
    </xf>
    <xf numFmtId="0" fontId="34" fillId="14" borderId="4" xfId="23" applyFont="1" applyFill="1" applyBorder="1" applyAlignment="1">
      <alignment horizontal="center" wrapText="1"/>
    </xf>
    <xf numFmtId="165" fontId="36" fillId="14" borderId="0" xfId="23" applyNumberFormat="1" applyFont="1" applyFill="1" applyBorder="1" applyAlignment="1">
      <alignment horizontal="right" wrapText="1"/>
    </xf>
    <xf numFmtId="165" fontId="36" fillId="14" borderId="5" xfId="23" applyNumberFormat="1" applyFont="1" applyFill="1" applyBorder="1" applyAlignment="1">
      <alignment horizontal="right" wrapText="1"/>
    </xf>
    <xf numFmtId="165" fontId="38" fillId="0" borderId="0" xfId="17" applyNumberFormat="1" applyFont="1" applyFill="1" applyAlignment="1">
      <alignment horizontal="right"/>
    </xf>
    <xf numFmtId="0" fontId="42" fillId="0" borderId="0" xfId="26">
      <alignment vertical="top"/>
    </xf>
    <xf numFmtId="0" fontId="42" fillId="0" borderId="0" xfId="26" applyAlignment="1">
      <alignment vertical="center"/>
    </xf>
    <xf numFmtId="165" fontId="42" fillId="0" borderId="0" xfId="26" applyNumberFormat="1">
      <alignment vertical="top"/>
    </xf>
    <xf numFmtId="0" fontId="43" fillId="18" borderId="0" xfId="29" applyFont="1" applyFill="1" applyAlignment="1">
      <alignment horizontal="left" indent="2"/>
    </xf>
    <xf numFmtId="165" fontId="43" fillId="18" borderId="0" xfId="29" applyNumberFormat="1" applyFont="1" applyFill="1" applyAlignment="1"/>
    <xf numFmtId="0" fontId="43" fillId="18" borderId="0" xfId="29" applyFont="1" applyFill="1" applyAlignment="1">
      <alignment horizontal="left" indent="3"/>
    </xf>
    <xf numFmtId="168" fontId="42" fillId="0" borderId="0" xfId="27" applyNumberFormat="1" applyFont="1" applyAlignment="1">
      <alignment vertical="top"/>
    </xf>
    <xf numFmtId="0" fontId="42" fillId="18" borderId="0" xfId="29" applyFont="1" applyFill="1" applyAlignment="1">
      <alignment horizontal="left" indent="4"/>
    </xf>
    <xf numFmtId="165" fontId="42" fillId="18" borderId="0" xfId="29" applyNumberFormat="1" applyFont="1" applyFill="1" applyAlignment="1"/>
    <xf numFmtId="0" fontId="42" fillId="18" borderId="0" xfId="29" applyFont="1" applyFill="1" applyAlignment="1">
      <alignment horizontal="left" indent="5"/>
    </xf>
    <xf numFmtId="0" fontId="47" fillId="0" borderId="0" xfId="26" applyFont="1">
      <alignment vertical="top"/>
    </xf>
    <xf numFmtId="0" fontId="34" fillId="15" borderId="28" xfId="25" applyFont="1" applyFill="1" applyBorder="1" applyAlignment="1">
      <alignment horizontal="center" vertical="center"/>
    </xf>
    <xf numFmtId="165" fontId="38" fillId="17" borderId="5" xfId="26" applyNumberFormat="1" applyFont="1" applyFill="1" applyBorder="1" applyAlignment="1">
      <alignment horizontal="right" vertical="center" wrapText="1"/>
    </xf>
    <xf numFmtId="165" fontId="38" fillId="17" borderId="10" xfId="26" applyNumberFormat="1" applyFont="1" applyFill="1" applyBorder="1" applyAlignment="1">
      <alignment horizontal="right" vertical="center" wrapText="1"/>
    </xf>
    <xf numFmtId="165" fontId="38" fillId="17" borderId="31" xfId="26" applyNumberFormat="1" applyFont="1" applyFill="1" applyBorder="1" applyAlignment="1">
      <alignment horizontal="right" vertical="center" wrapText="1"/>
    </xf>
    <xf numFmtId="0" fontId="48" fillId="0" borderId="0" xfId="26" applyFont="1" applyAlignment="1">
      <alignment vertical="top" wrapText="1"/>
    </xf>
    <xf numFmtId="168" fontId="47" fillId="0" borderId="0" xfId="28" applyNumberFormat="1" applyFont="1" applyAlignment="1">
      <alignment vertical="top"/>
    </xf>
    <xf numFmtId="165" fontId="38" fillId="0" borderId="0" xfId="17" applyNumberFormat="1" applyFont="1" applyFill="1" applyAlignment="1">
      <alignment horizontal="center"/>
    </xf>
    <xf numFmtId="4" fontId="0" fillId="0" borderId="0" xfId="0" applyNumberFormat="1"/>
    <xf numFmtId="0" fontId="16" fillId="0" borderId="0" xfId="0" applyFont="1"/>
    <xf numFmtId="0" fontId="21" fillId="0" borderId="0" xfId="0" applyFont="1" applyAlignment="1">
      <alignment horizontal="center"/>
    </xf>
    <xf numFmtId="0" fontId="50" fillId="19" borderId="0" xfId="17" applyFont="1" applyFill="1"/>
    <xf numFmtId="0" fontId="0" fillId="0" borderId="23" xfId="0" applyBorder="1"/>
    <xf numFmtId="0" fontId="0" fillId="0" borderId="26" xfId="0" applyBorder="1"/>
    <xf numFmtId="4" fontId="0" fillId="0" borderId="25" xfId="0" applyNumberFormat="1" applyBorder="1"/>
    <xf numFmtId="0" fontId="49" fillId="0" borderId="26" xfId="0" applyFont="1" applyBorder="1"/>
    <xf numFmtId="0" fontId="0" fillId="0" borderId="25" xfId="0" applyBorder="1"/>
    <xf numFmtId="0" fontId="51" fillId="0" borderId="28" xfId="0" applyFont="1" applyBorder="1"/>
    <xf numFmtId="0" fontId="0" fillId="0" borderId="27" xfId="0" applyBorder="1"/>
    <xf numFmtId="0" fontId="0" fillId="0" borderId="24" xfId="0" applyBorder="1"/>
    <xf numFmtId="0" fontId="0" fillId="0" borderId="22" xfId="0" applyBorder="1"/>
    <xf numFmtId="0" fontId="16" fillId="0" borderId="26" xfId="0" applyFont="1" applyBorder="1"/>
    <xf numFmtId="0" fontId="16" fillId="0" borderId="0" xfId="0" applyFont="1" applyBorder="1"/>
    <xf numFmtId="0" fontId="16" fillId="0" borderId="25" xfId="0" applyFont="1" applyBorder="1"/>
    <xf numFmtId="4" fontId="16" fillId="0" borderId="0" xfId="0" applyNumberFormat="1" applyFont="1" applyBorder="1"/>
    <xf numFmtId="4" fontId="16" fillId="0" borderId="25" xfId="0" applyNumberFormat="1" applyFont="1" applyBorder="1"/>
    <xf numFmtId="0" fontId="16" fillId="0" borderId="24" xfId="0" applyFont="1" applyBorder="1"/>
    <xf numFmtId="0" fontId="16" fillId="0" borderId="23" xfId="0" applyFont="1" applyBorder="1"/>
    <xf numFmtId="0" fontId="16" fillId="0" borderId="22" xfId="0" applyFont="1" applyBorder="1"/>
    <xf numFmtId="0" fontId="38" fillId="0" borderId="0" xfId="26" applyFont="1" applyBorder="1">
      <alignment vertical="top"/>
    </xf>
    <xf numFmtId="0" fontId="0" fillId="14" borderId="0" xfId="0" applyFill="1"/>
    <xf numFmtId="165" fontId="0" fillId="14" borderId="0" xfId="0" applyNumberFormat="1" applyFill="1"/>
    <xf numFmtId="0" fontId="22" fillId="12" borderId="0" xfId="17" applyFill="1"/>
    <xf numFmtId="0" fontId="22" fillId="13" borderId="0" xfId="17" applyFill="1" applyAlignment="1">
      <alignment horizontal="right"/>
    </xf>
    <xf numFmtId="165" fontId="34" fillId="12" borderId="0" xfId="23" applyNumberFormat="1" applyFont="1" applyFill="1" applyBorder="1" applyAlignment="1">
      <alignment horizontal="right" wrapText="1"/>
    </xf>
    <xf numFmtId="0" fontId="38" fillId="0" borderId="0" xfId="26" applyFont="1" applyBorder="1" applyAlignment="1">
      <alignment vertical="top"/>
    </xf>
    <xf numFmtId="165" fontId="34" fillId="15" borderId="28" xfId="25" applyNumberFormat="1" applyFont="1" applyFill="1" applyBorder="1" applyAlignment="1">
      <alignment horizontal="right" vertical="center"/>
    </xf>
    <xf numFmtId="165" fontId="36" fillId="14" borderId="28" xfId="25" applyNumberFormat="1" applyFont="1" applyFill="1" applyBorder="1" applyAlignment="1">
      <alignment horizontal="right" vertical="center"/>
    </xf>
    <xf numFmtId="165" fontId="52" fillId="17" borderId="5" xfId="26" applyNumberFormat="1" applyFont="1" applyFill="1" applyBorder="1" applyAlignment="1">
      <alignment horizontal="right" vertical="center" wrapText="1"/>
    </xf>
    <xf numFmtId="0" fontId="34" fillId="20" borderId="24" xfId="25" applyFont="1" applyFill="1" applyBorder="1" applyAlignment="1">
      <alignment horizontal="center" vertical="center"/>
    </xf>
    <xf numFmtId="165" fontId="36" fillId="15" borderId="28" xfId="25" applyNumberFormat="1" applyFont="1" applyFill="1" applyBorder="1" applyAlignment="1">
      <alignment horizontal="right" vertical="center"/>
    </xf>
    <xf numFmtId="4" fontId="38" fillId="17" borderId="5" xfId="26" applyNumberFormat="1" applyFont="1" applyFill="1" applyBorder="1" applyAlignment="1">
      <alignment horizontal="right" vertical="center" wrapText="1"/>
    </xf>
    <xf numFmtId="165" fontId="36" fillId="15" borderId="21" xfId="25" applyNumberFormat="1" applyFont="1" applyFill="1" applyBorder="1" applyAlignment="1">
      <alignment horizontal="right" vertical="center"/>
    </xf>
    <xf numFmtId="165" fontId="36" fillId="20" borderId="24" xfId="25" applyNumberFormat="1" applyFont="1" applyFill="1" applyBorder="1" applyAlignment="1">
      <alignment horizontal="center" vertical="center"/>
    </xf>
    <xf numFmtId="165" fontId="36" fillId="15" borderId="27" xfId="25" applyNumberFormat="1" applyFont="1" applyFill="1" applyBorder="1" applyAlignment="1">
      <alignment vertical="center"/>
    </xf>
    <xf numFmtId="165" fontId="36" fillId="15" borderId="33" xfId="25" applyNumberFormat="1" applyFont="1" applyFill="1" applyBorder="1" applyAlignment="1">
      <alignment vertical="center"/>
    </xf>
    <xf numFmtId="0" fontId="34" fillId="15" borderId="33" xfId="25" applyFont="1" applyFill="1" applyBorder="1" applyAlignment="1">
      <alignment horizontal="center" vertical="center"/>
    </xf>
    <xf numFmtId="165" fontId="36" fillId="20" borderId="34" xfId="25" applyNumberFormat="1" applyFont="1" applyFill="1" applyBorder="1" applyAlignment="1">
      <alignment horizontal="center" vertical="center"/>
    </xf>
    <xf numFmtId="0" fontId="34" fillId="15" borderId="28" xfId="25" applyFont="1" applyFill="1" applyBorder="1" applyAlignment="1">
      <alignment horizontal="left" vertical="center"/>
    </xf>
    <xf numFmtId="165" fontId="36" fillId="15" borderId="33" xfId="25" applyNumberFormat="1" applyFont="1" applyFill="1" applyBorder="1" applyAlignment="1">
      <alignment horizontal="right" vertical="center"/>
    </xf>
    <xf numFmtId="0" fontId="34" fillId="14" borderId="28" xfId="25" applyFont="1" applyFill="1" applyBorder="1" applyAlignment="1">
      <alignment horizontal="center" vertical="center"/>
    </xf>
    <xf numFmtId="165" fontId="36" fillId="14" borderId="33" xfId="25" applyNumberFormat="1" applyFont="1" applyFill="1" applyBorder="1" applyAlignment="1">
      <alignment horizontal="right" vertical="center"/>
    </xf>
    <xf numFmtId="0" fontId="38" fillId="17" borderId="35" xfId="26" applyFont="1" applyFill="1" applyBorder="1" applyAlignment="1">
      <alignment vertical="center" wrapText="1"/>
    </xf>
    <xf numFmtId="165" fontId="38" fillId="17" borderId="36" xfId="27" applyNumberFormat="1" applyFont="1" applyFill="1" applyBorder="1" applyAlignment="1">
      <alignment horizontal="right" vertical="center" wrapText="1"/>
    </xf>
    <xf numFmtId="165" fontId="38" fillId="17" borderId="25" xfId="27" applyNumberFormat="1" applyFont="1" applyFill="1" applyBorder="1" applyAlignment="1">
      <alignment horizontal="right" vertical="center" wrapText="1"/>
    </xf>
    <xf numFmtId="0" fontId="38" fillId="17" borderId="37" xfId="26" applyFont="1" applyFill="1" applyBorder="1" applyAlignment="1">
      <alignment vertical="center" wrapText="1"/>
    </xf>
    <xf numFmtId="165" fontId="38" fillId="17" borderId="38" xfId="27" applyNumberFormat="1" applyFont="1" applyFill="1" applyBorder="1" applyAlignment="1">
      <alignment horizontal="right" vertical="center" wrapText="1"/>
    </xf>
    <xf numFmtId="165" fontId="52" fillId="17" borderId="32" xfId="27" applyNumberFormat="1" applyFont="1" applyFill="1" applyBorder="1" applyAlignment="1">
      <alignment horizontal="right" vertical="center" wrapText="1"/>
    </xf>
    <xf numFmtId="0" fontId="38" fillId="17" borderId="35" xfId="26" applyFont="1" applyFill="1" applyBorder="1" applyAlignment="1">
      <alignment horizontal="left" vertical="center" wrapText="1" indent="1"/>
    </xf>
    <xf numFmtId="165" fontId="38" fillId="17" borderId="32" xfId="27" applyNumberFormat="1" applyFont="1" applyFill="1" applyBorder="1" applyAlignment="1">
      <alignment horizontal="right" vertical="center" wrapText="1"/>
    </xf>
    <xf numFmtId="0" fontId="38" fillId="17" borderId="39" xfId="26" applyFont="1" applyFill="1" applyBorder="1" applyAlignment="1">
      <alignment vertical="center" wrapText="1"/>
    </xf>
    <xf numFmtId="165" fontId="38" fillId="17" borderId="25" xfId="26" applyNumberFormat="1" applyFont="1" applyFill="1" applyBorder="1" applyAlignment="1">
      <alignment horizontal="right" vertical="center" wrapText="1"/>
    </xf>
    <xf numFmtId="0" fontId="38" fillId="17" borderId="40" xfId="26" applyFont="1" applyFill="1" applyBorder="1" applyAlignment="1">
      <alignment vertical="center" wrapText="1"/>
    </xf>
    <xf numFmtId="4" fontId="38" fillId="17" borderId="25" xfId="26" applyNumberFormat="1" applyFont="1" applyFill="1" applyBorder="1" applyAlignment="1">
      <alignment horizontal="right" vertical="center" wrapText="1"/>
    </xf>
    <xf numFmtId="0" fontId="34" fillId="15" borderId="33" xfId="25" applyFont="1" applyFill="1" applyBorder="1" applyAlignment="1">
      <alignment horizontal="left" vertical="center"/>
    </xf>
    <xf numFmtId="165" fontId="36" fillId="15" borderId="27" xfId="25" applyNumberFormat="1" applyFont="1" applyFill="1" applyBorder="1" applyAlignment="1">
      <alignment horizontal="right" vertical="center"/>
    </xf>
    <xf numFmtId="165" fontId="34" fillId="15" borderId="33" xfId="25" applyNumberFormat="1" applyFont="1" applyFill="1" applyBorder="1" applyAlignment="1">
      <alignment horizontal="right" vertical="center"/>
    </xf>
    <xf numFmtId="0" fontId="47" fillId="12" borderId="0" xfId="26" applyFont="1" applyFill="1">
      <alignment vertical="top"/>
    </xf>
    <xf numFmtId="0" fontId="35" fillId="0" borderId="40" xfId="25" applyFont="1" applyFill="1" applyBorder="1" applyAlignment="1">
      <alignment horizontal="left" vertical="center"/>
    </xf>
    <xf numFmtId="0" fontId="35" fillId="0" borderId="34" xfId="25" applyFont="1" applyFill="1" applyBorder="1" applyAlignment="1">
      <alignment horizontal="left" vertical="center"/>
    </xf>
    <xf numFmtId="0" fontId="34" fillId="0" borderId="28" xfId="25" applyFont="1" applyFill="1" applyBorder="1" applyAlignment="1">
      <alignment horizontal="center" vertical="center"/>
    </xf>
    <xf numFmtId="0" fontId="34" fillId="0" borderId="33" xfId="25" applyFont="1" applyFill="1" applyBorder="1" applyAlignment="1">
      <alignment horizontal="center" vertical="center"/>
    </xf>
    <xf numFmtId="4" fontId="0" fillId="0" borderId="26" xfId="0" applyNumberFormat="1" applyBorder="1"/>
    <xf numFmtId="0" fontId="0" fillId="0" borderId="28" xfId="0" applyBorder="1"/>
    <xf numFmtId="4" fontId="0" fillId="0" borderId="41" xfId="0" applyNumberFormat="1" applyBorder="1"/>
    <xf numFmtId="4" fontId="0" fillId="0" borderId="39" xfId="0" applyNumberFormat="1" applyBorder="1"/>
    <xf numFmtId="4" fontId="0" fillId="0" borderId="40" xfId="0" applyNumberFormat="1" applyBorder="1"/>
    <xf numFmtId="0" fontId="0" fillId="0" borderId="40" xfId="0" applyBorder="1"/>
    <xf numFmtId="0" fontId="0" fillId="0" borderId="33" xfId="0" applyBorder="1"/>
    <xf numFmtId="4" fontId="16" fillId="0" borderId="13" xfId="0" applyNumberFormat="1" applyFont="1" applyBorder="1"/>
    <xf numFmtId="4" fontId="16" fillId="0" borderId="42" xfId="0" applyNumberFormat="1" applyFont="1" applyBorder="1"/>
    <xf numFmtId="4" fontId="16" fillId="0" borderId="41" xfId="0" applyNumberFormat="1" applyFont="1" applyBorder="1"/>
    <xf numFmtId="4" fontId="16" fillId="0" borderId="26" xfId="0" applyNumberFormat="1" applyFont="1" applyBorder="1"/>
    <xf numFmtId="4" fontId="16" fillId="0" borderId="39" xfId="0" applyNumberFormat="1" applyFont="1" applyBorder="1"/>
    <xf numFmtId="4" fontId="16" fillId="0" borderId="40" xfId="0" applyNumberFormat="1" applyFont="1" applyBorder="1"/>
    <xf numFmtId="0" fontId="16" fillId="0" borderId="34" xfId="0" applyFont="1" applyBorder="1"/>
    <xf numFmtId="4" fontId="21" fillId="0" borderId="0" xfId="0" applyNumberFormat="1" applyFont="1" applyAlignment="1">
      <alignment horizontal="center"/>
    </xf>
    <xf numFmtId="4" fontId="34" fillId="0" borderId="28" xfId="25" applyNumberFormat="1" applyFont="1" applyFill="1" applyBorder="1" applyAlignment="1">
      <alignment horizontal="center" vertical="center"/>
    </xf>
    <xf numFmtId="4" fontId="34" fillId="14" borderId="28" xfId="25" applyNumberFormat="1" applyFont="1" applyFill="1" applyBorder="1" applyAlignment="1">
      <alignment horizontal="right" vertical="center"/>
    </xf>
    <xf numFmtId="4" fontId="34" fillId="14" borderId="33" xfId="25" applyNumberFormat="1" applyFont="1" applyFill="1" applyBorder="1" applyAlignment="1">
      <alignment horizontal="right" vertical="center"/>
    </xf>
    <xf numFmtId="0" fontId="53" fillId="0" borderId="0" xfId="66" applyAlignment="1">
      <alignment horizontal="left" vertical="top"/>
    </xf>
    <xf numFmtId="0" fontId="53" fillId="0" borderId="0" xfId="66" applyAlignment="1">
      <alignment horizontal="center" vertical="top"/>
    </xf>
    <xf numFmtId="0" fontId="55" fillId="21" borderId="43" xfId="66" applyFont="1" applyFill="1" applyBorder="1" applyAlignment="1">
      <alignment horizontal="center" wrapText="1"/>
    </xf>
    <xf numFmtId="0" fontId="55" fillId="21" borderId="11" xfId="66" applyFont="1" applyFill="1" applyBorder="1" applyAlignment="1">
      <alignment horizontal="center" wrapText="1"/>
    </xf>
    <xf numFmtId="0" fontId="57" fillId="21" borderId="19" xfId="66" applyFont="1" applyFill="1" applyBorder="1" applyAlignment="1">
      <alignment horizontal="center" wrapText="1"/>
    </xf>
    <xf numFmtId="0" fontId="55" fillId="21" borderId="17" xfId="66" applyFont="1" applyFill="1" applyBorder="1" applyAlignment="1">
      <alignment horizontal="center" wrapText="1"/>
    </xf>
    <xf numFmtId="0" fontId="53" fillId="0" borderId="44" xfId="66" applyBorder="1" applyAlignment="1">
      <alignment horizontal="left" wrapText="1"/>
    </xf>
    <xf numFmtId="0" fontId="58" fillId="0" borderId="45" xfId="66" applyFont="1" applyBorder="1" applyAlignment="1">
      <alignment horizontal="center" wrapText="1"/>
    </xf>
    <xf numFmtId="0" fontId="60" fillId="0" borderId="46" xfId="66" applyFont="1" applyBorder="1" applyAlignment="1">
      <alignment horizontal="center" wrapText="1"/>
    </xf>
    <xf numFmtId="172" fontId="61" fillId="0" borderId="47" xfId="66" applyNumberFormat="1" applyFont="1" applyBorder="1" applyAlignment="1">
      <alignment horizontal="center" wrapText="1"/>
    </xf>
    <xf numFmtId="167" fontId="53" fillId="0" borderId="0" xfId="66" applyNumberFormat="1" applyAlignment="1">
      <alignment horizontal="left" vertical="top"/>
    </xf>
    <xf numFmtId="0" fontId="44" fillId="10" borderId="48" xfId="66" applyFont="1" applyFill="1" applyBorder="1" applyAlignment="1">
      <alignment horizontal="left" wrapText="1"/>
    </xf>
    <xf numFmtId="0" fontId="58" fillId="10" borderId="49" xfId="66" applyFont="1" applyFill="1" applyBorder="1" applyAlignment="1">
      <alignment horizontal="left" wrapText="1"/>
    </xf>
    <xf numFmtId="0" fontId="44" fillId="10" borderId="50" xfId="66" applyFont="1" applyFill="1" applyBorder="1" applyAlignment="1">
      <alignment horizontal="left" wrapText="1"/>
    </xf>
    <xf numFmtId="173" fontId="58" fillId="10" borderId="51" xfId="66" applyNumberFormat="1" applyFont="1" applyFill="1" applyBorder="1" applyAlignment="1">
      <alignment horizontal="center" wrapText="1"/>
    </xf>
    <xf numFmtId="173" fontId="53" fillId="0" borderId="0" xfId="66" applyNumberFormat="1" applyAlignment="1">
      <alignment horizontal="left" vertical="top"/>
    </xf>
    <xf numFmtId="174" fontId="18" fillId="0" borderId="44" xfId="66" applyNumberFormat="1" applyFont="1" applyBorder="1" applyAlignment="1">
      <alignment horizontal="center" wrapText="1"/>
    </xf>
    <xf numFmtId="0" fontId="62" fillId="0" borderId="45" xfId="66" applyFont="1" applyBorder="1" applyAlignment="1">
      <alignment horizontal="left" wrapText="1"/>
    </xf>
    <xf numFmtId="0" fontId="62" fillId="0" borderId="46" xfId="66" applyFont="1" applyBorder="1" applyAlignment="1">
      <alignment horizontal="center" wrapText="1"/>
    </xf>
    <xf numFmtId="173" fontId="18" fillId="22" borderId="47" xfId="66" applyNumberFormat="1" applyFont="1" applyFill="1" applyBorder="1" applyAlignment="1">
      <alignment horizontal="center" wrapText="1"/>
    </xf>
    <xf numFmtId="174" fontId="18" fillId="0" borderId="52" xfId="66" applyNumberFormat="1" applyFont="1" applyBorder="1" applyAlignment="1">
      <alignment horizontal="center" wrapText="1"/>
    </xf>
    <xf numFmtId="0" fontId="62" fillId="0" borderId="53" xfId="66" applyFont="1" applyBorder="1" applyAlignment="1">
      <alignment horizontal="left" wrapText="1"/>
    </xf>
    <xf numFmtId="0" fontId="62" fillId="0" borderId="54" xfId="66" applyFont="1" applyBorder="1" applyAlignment="1">
      <alignment horizontal="center" wrapText="1"/>
    </xf>
    <xf numFmtId="173" fontId="18" fillId="22" borderId="55" xfId="66" applyNumberFormat="1" applyFont="1" applyFill="1" applyBorder="1" applyAlignment="1">
      <alignment horizontal="center" wrapText="1"/>
    </xf>
    <xf numFmtId="0" fontId="44" fillId="10" borderId="52" xfId="66" applyFont="1" applyFill="1" applyBorder="1" applyAlignment="1">
      <alignment horizontal="center" wrapText="1"/>
    </xf>
    <xf numFmtId="0" fontId="58" fillId="10" borderId="53" xfId="66" applyFont="1" applyFill="1" applyBorder="1" applyAlignment="1">
      <alignment horizontal="left" wrapText="1"/>
    </xf>
    <xf numFmtId="0" fontId="44" fillId="10" borderId="54" xfId="66" applyFont="1" applyFill="1" applyBorder="1" applyAlignment="1">
      <alignment horizontal="center" wrapText="1"/>
    </xf>
    <xf numFmtId="173" fontId="58" fillId="10" borderId="55" xfId="66" applyNumberFormat="1" applyFont="1" applyFill="1" applyBorder="1" applyAlignment="1">
      <alignment horizontal="center" wrapText="1"/>
    </xf>
    <xf numFmtId="174" fontId="18" fillId="0" borderId="56" xfId="66" applyNumberFormat="1" applyFont="1" applyBorder="1" applyAlignment="1">
      <alignment horizontal="center" wrapText="1"/>
    </xf>
    <xf numFmtId="0" fontId="62" fillId="0" borderId="57" xfId="66" applyFont="1" applyBorder="1" applyAlignment="1">
      <alignment horizontal="left" wrapText="1"/>
    </xf>
    <xf numFmtId="0" fontId="62" fillId="0" borderId="58" xfId="66" applyFont="1" applyBorder="1" applyAlignment="1">
      <alignment horizontal="center" wrapText="1"/>
    </xf>
    <xf numFmtId="173" fontId="18" fillId="22" borderId="59" xfId="66" applyNumberFormat="1" applyFont="1" applyFill="1" applyBorder="1" applyAlignment="1">
      <alignment horizontal="center" wrapText="1"/>
    </xf>
    <xf numFmtId="0" fontId="0" fillId="0" borderId="0" xfId="0" applyFill="1"/>
    <xf numFmtId="165" fontId="0" fillId="0" borderId="0" xfId="0" applyNumberFormat="1" applyFill="1"/>
    <xf numFmtId="0" fontId="16" fillId="23" borderId="6" xfId="0" applyFont="1" applyFill="1" applyBorder="1"/>
    <xf numFmtId="165" fontId="16" fillId="23" borderId="1" xfId="0" applyNumberFormat="1" applyFont="1" applyFill="1" applyBorder="1"/>
    <xf numFmtId="165" fontId="16" fillId="23" borderId="2" xfId="0" applyNumberFormat="1" applyFont="1" applyFill="1" applyBorder="1"/>
    <xf numFmtId="165" fontId="16" fillId="23" borderId="15" xfId="0" applyNumberFormat="1" applyFont="1" applyFill="1" applyBorder="1"/>
    <xf numFmtId="165" fontId="16" fillId="23" borderId="0" xfId="0" applyNumberFormat="1" applyFont="1" applyFill="1" applyBorder="1"/>
    <xf numFmtId="165" fontId="16" fillId="23" borderId="5" xfId="0" applyNumberFormat="1" applyFont="1" applyFill="1" applyBorder="1"/>
    <xf numFmtId="4" fontId="0" fillId="14" borderId="0" xfId="0" applyNumberFormat="1" applyFill="1"/>
    <xf numFmtId="0" fontId="7" fillId="25" borderId="4" xfId="0" applyFont="1" applyFill="1" applyBorder="1" applyAlignment="1"/>
    <xf numFmtId="0" fontId="7" fillId="25" borderId="0" xfId="0" applyFont="1" applyFill="1" applyBorder="1" applyAlignment="1"/>
    <xf numFmtId="0" fontId="16" fillId="16" borderId="2" xfId="0" applyFont="1" applyFill="1" applyBorder="1"/>
    <xf numFmtId="165" fontId="16" fillId="16" borderId="1" xfId="0" applyNumberFormat="1" applyFont="1" applyFill="1" applyBorder="1" applyAlignment="1">
      <alignment horizontal="right"/>
    </xf>
    <xf numFmtId="0" fontId="19" fillId="26" borderId="11" xfId="0" applyFont="1" applyFill="1" applyBorder="1" applyAlignment="1">
      <alignment horizontal="center"/>
    </xf>
    <xf numFmtId="0" fontId="19" fillId="27" borderId="11" xfId="0" applyFont="1" applyFill="1" applyBorder="1" applyAlignment="1">
      <alignment horizontal="center"/>
    </xf>
    <xf numFmtId="0" fontId="19" fillId="27" borderId="17" xfId="0" applyFont="1" applyFill="1" applyBorder="1" applyAlignment="1">
      <alignment horizontal="center"/>
    </xf>
    <xf numFmtId="4" fontId="63" fillId="0" borderId="26" xfId="0" applyNumberFormat="1" applyFont="1" applyBorder="1"/>
    <xf numFmtId="4" fontId="63" fillId="0" borderId="40" xfId="0" applyNumberFormat="1" applyFont="1" applyBorder="1"/>
    <xf numFmtId="0" fontId="18" fillId="0" borderId="0" xfId="66" applyFont="1"/>
    <xf numFmtId="0" fontId="57" fillId="21" borderId="60" xfId="66" applyFont="1" applyFill="1" applyBorder="1" applyAlignment="1">
      <alignment horizontal="center" wrapText="1"/>
    </xf>
    <xf numFmtId="0" fontId="60" fillId="0" borderId="61" xfId="66" applyFont="1" applyBorder="1" applyAlignment="1">
      <alignment horizontal="center" wrapText="1"/>
    </xf>
    <xf numFmtId="0" fontId="44" fillId="10" borderId="62" xfId="66" applyFont="1" applyFill="1" applyBorder="1" applyAlignment="1">
      <alignment horizontal="left" wrapText="1"/>
    </xf>
    <xf numFmtId="0" fontId="62" fillId="0" borderId="61" xfId="66" applyFont="1" applyBorder="1" applyAlignment="1">
      <alignment horizontal="center" wrapText="1"/>
    </xf>
    <xf numFmtId="0" fontId="62" fillId="0" borderId="63" xfId="66" applyFont="1" applyBorder="1" applyAlignment="1">
      <alignment horizontal="center" wrapText="1"/>
    </xf>
    <xf numFmtId="0" fontId="44" fillId="10" borderId="63" xfId="66" applyFont="1" applyFill="1" applyBorder="1" applyAlignment="1">
      <alignment horizontal="center" wrapText="1"/>
    </xf>
    <xf numFmtId="0" fontId="62" fillId="0" borderId="64" xfId="66" applyFont="1" applyBorder="1" applyAlignment="1">
      <alignment horizontal="center" wrapText="1"/>
    </xf>
    <xf numFmtId="0" fontId="37" fillId="0" borderId="0" xfId="23" applyFont="1" applyFill="1" applyBorder="1" applyAlignment="1">
      <alignment horizontal="center"/>
    </xf>
    <xf numFmtId="0" fontId="7" fillId="25" borderId="0" xfId="0" applyFont="1" applyFill="1" applyBorder="1" applyAlignment="1"/>
    <xf numFmtId="0" fontId="7" fillId="25" borderId="5" xfId="0" applyFont="1" applyFill="1" applyBorder="1" applyAlignment="1"/>
    <xf numFmtId="0" fontId="7" fillId="11" borderId="4" xfId="0" applyFont="1" applyFill="1" applyBorder="1" applyAlignment="1">
      <alignment horizontal="left"/>
    </xf>
    <xf numFmtId="0" fontId="7" fillId="11" borderId="0" xfId="0" applyFont="1" applyFill="1" applyBorder="1" applyAlignment="1">
      <alignment horizontal="left"/>
    </xf>
    <xf numFmtId="0" fontId="7" fillId="11" borderId="5" xfId="0" applyFont="1" applyFill="1" applyBorder="1" applyAlignment="1">
      <alignment horizontal="left"/>
    </xf>
    <xf numFmtId="0" fontId="7" fillId="24" borderId="4" xfId="0" applyFont="1" applyFill="1" applyBorder="1" applyAlignment="1">
      <alignment horizontal="left"/>
    </xf>
    <xf numFmtId="0" fontId="7" fillId="24" borderId="0" xfId="0" applyFont="1" applyFill="1" applyBorder="1" applyAlignment="1">
      <alignment horizontal="left"/>
    </xf>
    <xf numFmtId="0" fontId="7" fillId="24" borderId="5" xfId="0" applyFont="1" applyFill="1" applyBorder="1" applyAlignment="1">
      <alignment horizontal="left"/>
    </xf>
    <xf numFmtId="0" fontId="19" fillId="0" borderId="14" xfId="0" applyFont="1" applyBorder="1" applyAlignment="1">
      <alignment horizontal="center"/>
    </xf>
    <xf numFmtId="0" fontId="19" fillId="0" borderId="0" xfId="0" applyFont="1" applyAlignment="1">
      <alignment horizontal="center"/>
    </xf>
    <xf numFmtId="0" fontId="19" fillId="26" borderId="18" xfId="0" applyFont="1" applyFill="1" applyBorder="1" applyAlignment="1">
      <alignment horizontal="center"/>
    </xf>
    <xf numFmtId="0" fontId="19" fillId="26" borderId="19" xfId="0" applyFont="1" applyFill="1" applyBorder="1" applyAlignment="1">
      <alignment horizontal="center"/>
    </xf>
    <xf numFmtId="0" fontId="21" fillId="12" borderId="0" xfId="0" applyFont="1" applyFill="1" applyAlignment="1">
      <alignment horizontal="center" vertical="center" readingOrder="1"/>
    </xf>
    <xf numFmtId="0" fontId="23" fillId="0" borderId="0" xfId="17" applyFont="1" applyFill="1" applyBorder="1" applyAlignment="1">
      <alignment vertical="justify"/>
    </xf>
    <xf numFmtId="0" fontId="26" fillId="0" borderId="0" xfId="17" applyFont="1" applyFill="1" applyAlignment="1">
      <alignment horizontal="center"/>
    </xf>
    <xf numFmtId="0" fontId="34" fillId="0" borderId="0" xfId="25" applyFont="1" applyAlignment="1">
      <alignment horizontal="center"/>
    </xf>
    <xf numFmtId="0" fontId="39" fillId="0" borderId="0" xfId="25" applyFont="1" applyAlignment="1">
      <alignment horizontal="center"/>
    </xf>
    <xf numFmtId="0" fontId="48" fillId="0" borderId="0" xfId="26" applyFont="1" applyAlignment="1">
      <alignment horizontal="justify" vertical="top" wrapText="1"/>
    </xf>
    <xf numFmtId="0" fontId="21" fillId="0" borderId="0" xfId="0" applyFont="1" applyAlignment="1">
      <alignment horizontal="center"/>
    </xf>
    <xf numFmtId="0" fontId="54" fillId="0" borderId="0" xfId="66" applyFont="1" applyAlignment="1">
      <alignment horizontal="center" vertical="top" wrapText="1"/>
    </xf>
    <xf numFmtId="0" fontId="55" fillId="0" borderId="0" xfId="66" applyFont="1" applyAlignment="1">
      <alignment horizontal="center" wrapText="1"/>
    </xf>
  </cellXfs>
  <cellStyles count="67">
    <cellStyle name="_Ejecución de fideicomisos 111009" xfId="30" xr:uid="{00000000-0005-0000-0000-000000000000}"/>
    <cellStyle name="Accent" xfId="1" xr:uid="{00000000-0005-0000-0000-000001000000}"/>
    <cellStyle name="Accent 1" xfId="2" xr:uid="{00000000-0005-0000-0000-000002000000}"/>
    <cellStyle name="Accent 2" xfId="3" xr:uid="{00000000-0005-0000-0000-000003000000}"/>
    <cellStyle name="Accent 3" xfId="4" xr:uid="{00000000-0005-0000-0000-000004000000}"/>
    <cellStyle name="Bad" xfId="5" xr:uid="{00000000-0005-0000-0000-000005000000}"/>
    <cellStyle name="Error" xfId="6" xr:uid="{00000000-0005-0000-0000-000006000000}"/>
    <cellStyle name="Estilo 1" xfId="18" xr:uid="{00000000-0005-0000-0000-000007000000}"/>
    <cellStyle name="Euro" xfId="19" xr:uid="{00000000-0005-0000-0000-000008000000}"/>
    <cellStyle name="Euro 2" xfId="31" xr:uid="{00000000-0005-0000-0000-000009000000}"/>
    <cellStyle name="Excel Built-in Percent" xfId="7" xr:uid="{00000000-0005-0000-0000-00000A000000}"/>
    <cellStyle name="Footnote" xfId="8" xr:uid="{00000000-0005-0000-0000-00000B000000}"/>
    <cellStyle name="Good" xfId="9" xr:uid="{00000000-0005-0000-0000-00000C000000}"/>
    <cellStyle name="Heading (user)" xfId="10" xr:uid="{00000000-0005-0000-0000-00000D000000}"/>
    <cellStyle name="Heading 1" xfId="11" xr:uid="{00000000-0005-0000-0000-00000E000000}"/>
    <cellStyle name="Heading 2" xfId="12" xr:uid="{00000000-0005-0000-0000-00000F000000}"/>
    <cellStyle name="Millares [0] 2" xfId="32" xr:uid="{00000000-0005-0000-0000-000010000000}"/>
    <cellStyle name="Millares 100 2" xfId="33" xr:uid="{00000000-0005-0000-0000-000011000000}"/>
    <cellStyle name="Millares 104" xfId="34" xr:uid="{00000000-0005-0000-0000-000012000000}"/>
    <cellStyle name="Millares 138" xfId="35" xr:uid="{00000000-0005-0000-0000-000013000000}"/>
    <cellStyle name="Millares 139" xfId="36" xr:uid="{00000000-0005-0000-0000-000014000000}"/>
    <cellStyle name="Millares 16" xfId="37" xr:uid="{00000000-0005-0000-0000-000015000000}"/>
    <cellStyle name="Millares 2" xfId="38" xr:uid="{00000000-0005-0000-0000-000016000000}"/>
    <cellStyle name="Millares 2 16" xfId="39" xr:uid="{00000000-0005-0000-0000-000017000000}"/>
    <cellStyle name="Millares 2 2" xfId="40" xr:uid="{00000000-0005-0000-0000-000018000000}"/>
    <cellStyle name="Millares 3" xfId="41" xr:uid="{00000000-0005-0000-0000-000019000000}"/>
    <cellStyle name="Millares 38" xfId="42" xr:uid="{00000000-0005-0000-0000-00001A000000}"/>
    <cellStyle name="Millares 41" xfId="43" xr:uid="{00000000-0005-0000-0000-00001B000000}"/>
    <cellStyle name="No-definido" xfId="20" xr:uid="{00000000-0005-0000-0000-00001C000000}"/>
    <cellStyle name="Normal" xfId="0" builtinId="0"/>
    <cellStyle name="Normal 10 44" xfId="44" xr:uid="{00000000-0005-0000-0000-00001E000000}"/>
    <cellStyle name="Normal 11" xfId="45" xr:uid="{00000000-0005-0000-0000-00001F000000}"/>
    <cellStyle name="Normal 11 56 2" xfId="46" xr:uid="{00000000-0005-0000-0000-000020000000}"/>
    <cellStyle name="Normal 115" xfId="47" xr:uid="{00000000-0005-0000-0000-000021000000}"/>
    <cellStyle name="Normal 162 2" xfId="48" xr:uid="{00000000-0005-0000-0000-000022000000}"/>
    <cellStyle name="Normal 165 2" xfId="49" xr:uid="{00000000-0005-0000-0000-000023000000}"/>
    <cellStyle name="Normal 167" xfId="50" xr:uid="{00000000-0005-0000-0000-000024000000}"/>
    <cellStyle name="Normal 170" xfId="51" xr:uid="{00000000-0005-0000-0000-000025000000}"/>
    <cellStyle name="Normal 2" xfId="17" xr:uid="{00000000-0005-0000-0000-000026000000}"/>
    <cellStyle name="Normal 2 4" xfId="52" xr:uid="{00000000-0005-0000-0000-000027000000}"/>
    <cellStyle name="Normal 2 67" xfId="26" xr:uid="{00000000-0005-0000-0000-000028000000}"/>
    <cellStyle name="Normal 24 3" xfId="53" xr:uid="{00000000-0005-0000-0000-000029000000}"/>
    <cellStyle name="Normal 3" xfId="21" xr:uid="{00000000-0005-0000-0000-00002A000000}"/>
    <cellStyle name="Normal 3 2" xfId="54" xr:uid="{00000000-0005-0000-0000-00002B000000}"/>
    <cellStyle name="Normal 31" xfId="55" xr:uid="{00000000-0005-0000-0000-00002C000000}"/>
    <cellStyle name="Normal 4" xfId="22" xr:uid="{00000000-0005-0000-0000-00002D000000}"/>
    <cellStyle name="Normal 4 101" xfId="29" xr:uid="{00000000-0005-0000-0000-00002E000000}"/>
    <cellStyle name="Normal 4 2" xfId="23" xr:uid="{00000000-0005-0000-0000-00002F000000}"/>
    <cellStyle name="Normal 45" xfId="56" xr:uid="{00000000-0005-0000-0000-000030000000}"/>
    <cellStyle name="Normal 5" xfId="24" xr:uid="{00000000-0005-0000-0000-000031000000}"/>
    <cellStyle name="Normal 5 2" xfId="25" xr:uid="{00000000-0005-0000-0000-000032000000}"/>
    <cellStyle name="Normal 6" xfId="57" xr:uid="{00000000-0005-0000-0000-000033000000}"/>
    <cellStyle name="Normal 6 10" xfId="58" xr:uid="{00000000-0005-0000-0000-000034000000}"/>
    <cellStyle name="Normal 7" xfId="66" xr:uid="{AAFABC22-B425-409D-AA2F-C4621B0935CD}"/>
    <cellStyle name="Normal 8" xfId="59" xr:uid="{00000000-0005-0000-0000-000035000000}"/>
    <cellStyle name="Note" xfId="13" xr:uid="{00000000-0005-0000-0000-000036000000}"/>
    <cellStyle name="Porcentaje 11" xfId="60" xr:uid="{00000000-0005-0000-0000-000037000000}"/>
    <cellStyle name="Porcentaje 2" xfId="61" xr:uid="{00000000-0005-0000-0000-000038000000}"/>
    <cellStyle name="Porcentaje 2 2" xfId="27" xr:uid="{00000000-0005-0000-0000-000039000000}"/>
    <cellStyle name="Porcentaje 26" xfId="28" xr:uid="{00000000-0005-0000-0000-00003A000000}"/>
    <cellStyle name="Porcentaje 3" xfId="62" xr:uid="{00000000-0005-0000-0000-00003B000000}"/>
    <cellStyle name="Porcentual 3 2" xfId="63" xr:uid="{00000000-0005-0000-0000-00003C000000}"/>
    <cellStyle name="Porcentual 4" xfId="64" xr:uid="{00000000-0005-0000-0000-00003D000000}"/>
    <cellStyle name="Porcentual 7" xfId="65" xr:uid="{00000000-0005-0000-0000-00003E000000}"/>
    <cellStyle name="Status" xfId="14" xr:uid="{00000000-0005-0000-0000-00003F000000}"/>
    <cellStyle name="Text" xfId="15" xr:uid="{00000000-0005-0000-0000-000040000000}"/>
    <cellStyle name="Warning" xfId="16" xr:uid="{00000000-0005-0000-0000-000041000000}"/>
  </cellStyles>
  <dxfs count="0"/>
  <tableStyles count="0" defaultTableStyle="TableStyleMedium9" defaultPivotStyle="PivotStyleLight16"/>
  <colors>
    <mruColors>
      <color rgb="FF66FF99"/>
      <color rgb="FFCCFFFF"/>
      <color rgb="FF66CCFF"/>
      <color rgb="FFCCFF66"/>
      <color rgb="FF00FF00"/>
      <color rgb="FFFFFF99"/>
      <color rgb="FFFFCC00"/>
      <color rgb="FFCCCCFF"/>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GT" sz="1800" b="1"/>
              <a:t>Tasa de Crecimiento de Importaciones FOB</a:t>
            </a:r>
            <a:endParaRPr lang="es-ES"/>
          </a:p>
        </c:rich>
      </c:tx>
      <c:layout>
        <c:manualLayout>
          <c:xMode val="edge"/>
          <c:yMode val="edge"/>
          <c:x val="0.15848834674009468"/>
          <c:y val="3.4613819222719486E-2"/>
        </c:manualLayout>
      </c:layout>
      <c:overlay val="0"/>
    </c:title>
    <c:autoTitleDeleted val="0"/>
    <c:plotArea>
      <c:layout>
        <c:manualLayout>
          <c:layoutTarget val="inner"/>
          <c:xMode val="edge"/>
          <c:yMode val="edge"/>
          <c:x val="0.18118931736233387"/>
          <c:y val="0.1186273880304102"/>
          <c:w val="0.7926202113572941"/>
          <c:h val="0.51053519221787169"/>
        </c:manualLayout>
      </c:layout>
      <c:barChart>
        <c:barDir val="col"/>
        <c:grouping val="clustered"/>
        <c:varyColors val="0"/>
        <c:ser>
          <c:idx val="0"/>
          <c:order val="0"/>
          <c:tx>
            <c:strRef>
              <c:f>'Banguat-Variables'!$C$4</c:f>
              <c:strCache>
                <c:ptCount val="1"/>
                <c:pt idx="0">
                  <c:v>Bajo</c:v>
                </c:pt>
              </c:strCache>
            </c:strRef>
          </c:tx>
          <c:spPr>
            <a:solidFill>
              <a:schemeClr val="accent4">
                <a:lumMod val="60000"/>
                <a:lumOff val="40000"/>
              </a:schemeClr>
            </a:solidFill>
          </c:spPr>
          <c:invertIfNegative val="0"/>
          <c:cat>
            <c:numRef>
              <c:f>'Banguat-Variables'!$B$5:$B$11</c:f>
              <c:numCache>
                <c:formatCode>General</c:formatCode>
                <c:ptCount val="7"/>
                <c:pt idx="0">
                  <c:v>2022</c:v>
                </c:pt>
                <c:pt idx="1">
                  <c:v>2023</c:v>
                </c:pt>
                <c:pt idx="2">
                  <c:v>2024</c:v>
                </c:pt>
                <c:pt idx="3">
                  <c:v>2025</c:v>
                </c:pt>
                <c:pt idx="4">
                  <c:v>2026</c:v>
                </c:pt>
                <c:pt idx="5">
                  <c:v>2027</c:v>
                </c:pt>
                <c:pt idx="6">
                  <c:v>2028</c:v>
                </c:pt>
              </c:numCache>
            </c:numRef>
          </c:cat>
          <c:val>
            <c:numRef>
              <c:f>'Banguat-Variables'!$C$5:$C$11</c:f>
              <c:numCache>
                <c:formatCode>#,##0.0</c:formatCode>
                <c:ptCount val="7"/>
                <c:pt idx="0">
                  <c:v>22.2</c:v>
                </c:pt>
                <c:pt idx="1">
                  <c:v>6.5</c:v>
                </c:pt>
                <c:pt idx="2">
                  <c:v>6</c:v>
                </c:pt>
                <c:pt idx="3">
                  <c:v>5.5</c:v>
                </c:pt>
                <c:pt idx="4">
                  <c:v>6</c:v>
                </c:pt>
                <c:pt idx="5">
                  <c:v>6</c:v>
                </c:pt>
                <c:pt idx="6">
                  <c:v>6</c:v>
                </c:pt>
              </c:numCache>
            </c:numRef>
          </c:val>
          <c:extLst>
            <c:ext xmlns:c16="http://schemas.microsoft.com/office/drawing/2014/chart" uri="{C3380CC4-5D6E-409C-BE32-E72D297353CC}">
              <c16:uniqueId val="{00000000-46F8-472C-A87E-57C5AB2F9F91}"/>
            </c:ext>
          </c:extLst>
        </c:ser>
        <c:ser>
          <c:idx val="1"/>
          <c:order val="1"/>
          <c:tx>
            <c:strRef>
              <c:f>'Banguat-Variables'!$D$4</c:f>
              <c:strCache>
                <c:ptCount val="1"/>
                <c:pt idx="0">
                  <c:v>Medio</c:v>
                </c:pt>
              </c:strCache>
            </c:strRef>
          </c:tx>
          <c:spPr>
            <a:solidFill>
              <a:srgbClr val="00B0F0"/>
            </a:solidFill>
          </c:spPr>
          <c:invertIfNegative val="0"/>
          <c:cat>
            <c:numRef>
              <c:f>'Banguat-Variables'!$B$5:$B$11</c:f>
              <c:numCache>
                <c:formatCode>General</c:formatCode>
                <c:ptCount val="7"/>
                <c:pt idx="0">
                  <c:v>2022</c:v>
                </c:pt>
                <c:pt idx="1">
                  <c:v>2023</c:v>
                </c:pt>
                <c:pt idx="2">
                  <c:v>2024</c:v>
                </c:pt>
                <c:pt idx="3">
                  <c:v>2025</c:v>
                </c:pt>
                <c:pt idx="4">
                  <c:v>2026</c:v>
                </c:pt>
                <c:pt idx="5">
                  <c:v>2027</c:v>
                </c:pt>
                <c:pt idx="6">
                  <c:v>2028</c:v>
                </c:pt>
              </c:numCache>
            </c:numRef>
          </c:cat>
          <c:val>
            <c:numRef>
              <c:f>'Banguat-Variables'!$D$5:$D$11</c:f>
              <c:numCache>
                <c:formatCode>#,##0.0</c:formatCode>
                <c:ptCount val="7"/>
                <c:pt idx="1">
                  <c:v>8</c:v>
                </c:pt>
                <c:pt idx="2">
                  <c:v>7.5</c:v>
                </c:pt>
                <c:pt idx="3">
                  <c:v>7</c:v>
                </c:pt>
                <c:pt idx="4">
                  <c:v>7.5</c:v>
                </c:pt>
                <c:pt idx="5">
                  <c:v>7.5</c:v>
                </c:pt>
                <c:pt idx="6">
                  <c:v>7.5</c:v>
                </c:pt>
              </c:numCache>
            </c:numRef>
          </c:val>
          <c:extLst>
            <c:ext xmlns:c16="http://schemas.microsoft.com/office/drawing/2014/chart" uri="{C3380CC4-5D6E-409C-BE32-E72D297353CC}">
              <c16:uniqueId val="{00000001-46F8-472C-A87E-57C5AB2F9F91}"/>
            </c:ext>
          </c:extLst>
        </c:ser>
        <c:ser>
          <c:idx val="2"/>
          <c:order val="2"/>
          <c:tx>
            <c:strRef>
              <c:f>'Banguat-Variables'!$E$4</c:f>
              <c:strCache>
                <c:ptCount val="1"/>
                <c:pt idx="0">
                  <c:v>Alto</c:v>
                </c:pt>
              </c:strCache>
            </c:strRef>
          </c:tx>
          <c:spPr>
            <a:solidFill>
              <a:srgbClr val="FFC000"/>
            </a:solidFill>
          </c:spPr>
          <c:invertIfNegative val="0"/>
          <c:cat>
            <c:numRef>
              <c:f>'Banguat-Variables'!$B$5:$B$11</c:f>
              <c:numCache>
                <c:formatCode>General</c:formatCode>
                <c:ptCount val="7"/>
                <c:pt idx="0">
                  <c:v>2022</c:v>
                </c:pt>
                <c:pt idx="1">
                  <c:v>2023</c:v>
                </c:pt>
                <c:pt idx="2">
                  <c:v>2024</c:v>
                </c:pt>
                <c:pt idx="3">
                  <c:v>2025</c:v>
                </c:pt>
                <c:pt idx="4">
                  <c:v>2026</c:v>
                </c:pt>
                <c:pt idx="5">
                  <c:v>2027</c:v>
                </c:pt>
                <c:pt idx="6">
                  <c:v>2028</c:v>
                </c:pt>
              </c:numCache>
            </c:numRef>
          </c:cat>
          <c:val>
            <c:numRef>
              <c:f>'Banguat-Variables'!$E$5:$E$11</c:f>
              <c:numCache>
                <c:formatCode>#,##0.0</c:formatCode>
                <c:ptCount val="7"/>
                <c:pt idx="1">
                  <c:v>9.5</c:v>
                </c:pt>
                <c:pt idx="2">
                  <c:v>9</c:v>
                </c:pt>
                <c:pt idx="3">
                  <c:v>8.5</c:v>
                </c:pt>
                <c:pt idx="4">
                  <c:v>9</c:v>
                </c:pt>
                <c:pt idx="5">
                  <c:v>9</c:v>
                </c:pt>
                <c:pt idx="6">
                  <c:v>9</c:v>
                </c:pt>
              </c:numCache>
            </c:numRef>
          </c:val>
          <c:extLst>
            <c:ext xmlns:c16="http://schemas.microsoft.com/office/drawing/2014/chart" uri="{C3380CC4-5D6E-409C-BE32-E72D297353CC}">
              <c16:uniqueId val="{00000002-46F8-472C-A87E-57C5AB2F9F91}"/>
            </c:ext>
          </c:extLst>
        </c:ser>
        <c:dLbls>
          <c:showLegendKey val="0"/>
          <c:showVal val="0"/>
          <c:showCatName val="0"/>
          <c:showSerName val="0"/>
          <c:showPercent val="0"/>
          <c:showBubbleSize val="0"/>
        </c:dLbls>
        <c:gapWidth val="150"/>
        <c:axId val="69865856"/>
        <c:axId val="69867776"/>
      </c:barChart>
      <c:catAx>
        <c:axId val="69865856"/>
        <c:scaling>
          <c:orientation val="minMax"/>
        </c:scaling>
        <c:delete val="0"/>
        <c:axPos val="b"/>
        <c:numFmt formatCode="General" sourceLinked="1"/>
        <c:majorTickMark val="out"/>
        <c:minorTickMark val="none"/>
        <c:tickLblPos val="nextTo"/>
        <c:crossAx val="69867776"/>
        <c:crosses val="autoZero"/>
        <c:auto val="1"/>
        <c:lblAlgn val="ctr"/>
        <c:lblOffset val="100"/>
        <c:noMultiLvlLbl val="0"/>
      </c:catAx>
      <c:valAx>
        <c:axId val="69867776"/>
        <c:scaling>
          <c:orientation val="minMax"/>
        </c:scaling>
        <c:delete val="0"/>
        <c:axPos val="l"/>
        <c:majorGridlines/>
        <c:title>
          <c:tx>
            <c:rich>
              <a:bodyPr rot="-5400000" vert="horz"/>
              <a:lstStyle/>
              <a:p>
                <a:pPr>
                  <a:defRPr/>
                </a:pPr>
                <a:r>
                  <a:rPr lang="en-US"/>
                  <a:t>Porcentaje</a:t>
                </a:r>
              </a:p>
            </c:rich>
          </c:tx>
          <c:layout>
            <c:manualLayout>
              <c:xMode val="edge"/>
              <c:yMode val="edge"/>
              <c:x val="2.675871264366101E-2"/>
              <c:y val="0.3100641364875823"/>
            </c:manualLayout>
          </c:layout>
          <c:overlay val="0"/>
        </c:title>
        <c:numFmt formatCode="#,##0.0" sourceLinked="1"/>
        <c:majorTickMark val="out"/>
        <c:minorTickMark val="none"/>
        <c:tickLblPos val="nextTo"/>
        <c:crossAx val="69865856"/>
        <c:crosses val="autoZero"/>
        <c:crossBetween val="between"/>
      </c:valAx>
      <c:dTable>
        <c:showHorzBorder val="1"/>
        <c:showVertBorder val="1"/>
        <c:showOutline val="1"/>
        <c:showKeys val="1"/>
      </c:dTable>
    </c:plotArea>
    <c:plotVisOnly val="1"/>
    <c:dispBlanksAs val="gap"/>
    <c:showDLblsOverMax val="0"/>
  </c:chart>
  <c:spPr>
    <a:solidFill>
      <a:schemeClr val="lt1"/>
    </a:solidFill>
    <a:ln w="25400" cap="flat" cmpd="sng" algn="ctr">
      <a:noFill/>
      <a:prstDash val="solid"/>
    </a:ln>
    <a:effectLst/>
  </c:spPr>
  <c:txPr>
    <a:bodyPr/>
    <a:lstStyle/>
    <a:p>
      <a:pPr>
        <a:defRPr b="1">
          <a:solidFill>
            <a:schemeClr val="dk1"/>
          </a:solidFill>
          <a:latin typeface="+mn-lt"/>
          <a:ea typeface="+mn-ea"/>
          <a:cs typeface="+mn-cs"/>
        </a:defRPr>
      </a:pPr>
      <a:endParaRPr lang="es-GT"/>
    </a:p>
  </c:txPr>
  <c:printSettings>
    <c:headerFooter/>
    <c:pageMargins b="0.75000000000000466" l="0.70000000000000062" r="0.70000000000000062" t="0.75000000000000466"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Endeudamiento Público Neto</a:t>
            </a:r>
          </a:p>
          <a:p>
            <a:pPr>
              <a:defRPr sz="1800" b="1"/>
            </a:pPr>
            <a:r>
              <a:rPr lang="en-US" sz="1800" b="1"/>
              <a:t>(%</a:t>
            </a:r>
            <a:r>
              <a:rPr lang="en-US" sz="1800" b="1" baseline="0"/>
              <a:t> en relación al PIB)</a:t>
            </a:r>
            <a:endParaRPr lang="en-US" sz="1800" b="1"/>
          </a:p>
        </c:rich>
      </c:tx>
      <c:layout>
        <c:manualLayout>
          <c:xMode val="edge"/>
          <c:yMode val="edge"/>
          <c:x val="0.27302892285523134"/>
          <c:y val="1.9607843137254902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manualLayout>
          <c:layoutTarget val="inner"/>
          <c:xMode val="edge"/>
          <c:yMode val="edge"/>
          <c:x val="9.8842056507642426E-2"/>
          <c:y val="0.21801116772168189"/>
          <c:w val="0.90069537692508761"/>
          <c:h val="0.57156002403905115"/>
        </c:manualLayout>
      </c:layout>
      <c:barChart>
        <c:barDir val="col"/>
        <c:grouping val="clustered"/>
        <c:varyColors val="0"/>
        <c:ser>
          <c:idx val="0"/>
          <c:order val="0"/>
          <c:tx>
            <c:v>Ejercicio Fiscal</c:v>
          </c:tx>
          <c:spPr>
            <a:solidFill>
              <a:schemeClr val="accent4">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'Escenario Macro 2022'!$B$146:$H$146</c:f>
              <c:strCache>
                <c:ptCount val="7"/>
                <c:pt idx="0">
                  <c:v>2023</c:v>
                </c:pt>
                <c:pt idx="1">
                  <c:v>2023*</c:v>
                </c:pt>
                <c:pt idx="2">
                  <c:v>2024</c:v>
                </c:pt>
                <c:pt idx="3">
                  <c:v>2025</c:v>
                </c:pt>
                <c:pt idx="4">
                  <c:v>2026</c:v>
                </c:pt>
                <c:pt idx="5">
                  <c:v>2027</c:v>
                </c:pt>
                <c:pt idx="6">
                  <c:v>2028</c:v>
                </c:pt>
              </c:strCache>
            </c:strRef>
          </c:cat>
          <c:val>
            <c:numRef>
              <c:f>'Escenario Macro 2022'!$B$147:$H$147</c:f>
              <c:numCache>
                <c:formatCode>0.0%</c:formatCode>
                <c:ptCount val="7"/>
                <c:pt idx="0">
                  <c:v>1.4999999999999999E-2</c:v>
                </c:pt>
                <c:pt idx="1">
                  <c:v>1.4999999999999999E-2</c:v>
                </c:pt>
                <c:pt idx="2">
                  <c:v>0.01</c:v>
                </c:pt>
                <c:pt idx="3">
                  <c:v>1.4E-2</c:v>
                </c:pt>
                <c:pt idx="4">
                  <c:v>8.9999999999999993E-3</c:v>
                </c:pt>
                <c:pt idx="5">
                  <c:v>4.0000000000000001E-3</c:v>
                </c:pt>
                <c:pt idx="6">
                  <c:v>2E-3</c:v>
                </c:pt>
              </c:numCache>
            </c:numRef>
          </c:val>
          <c:extLst>
            <c:ext xmlns:c16="http://schemas.microsoft.com/office/drawing/2014/chart" uri="{C3380CC4-5D6E-409C-BE32-E72D297353CC}">
              <c16:uniqueId val="{00000000-85ED-4DCD-9D0E-91C89C178B92}"/>
            </c:ext>
          </c:extLst>
        </c:ser>
        <c:dLbls>
          <c:showLegendKey val="0"/>
          <c:showVal val="0"/>
          <c:showCatName val="0"/>
          <c:showSerName val="0"/>
          <c:showPercent val="0"/>
          <c:showBubbleSize val="0"/>
        </c:dLbls>
        <c:gapWidth val="219"/>
        <c:axId val="1929530111"/>
        <c:axId val="1939038943"/>
      </c:barChart>
      <c:catAx>
        <c:axId val="192953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1939038943"/>
        <c:crosses val="autoZero"/>
        <c:auto val="1"/>
        <c:lblAlgn val="ctr"/>
        <c:lblOffset val="100"/>
        <c:noMultiLvlLbl val="0"/>
      </c:catAx>
      <c:valAx>
        <c:axId val="193903894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1929530111"/>
        <c:crosses val="autoZero"/>
        <c:crossBetween val="between"/>
      </c:valAx>
      <c:spPr>
        <a:noFill/>
        <a:ln>
          <a:noFill/>
        </a:ln>
        <a:effectLst/>
      </c:spPr>
    </c:plotArea>
    <c:legend>
      <c:legendPos val="b"/>
      <c:layout>
        <c:manualLayout>
          <c:xMode val="edge"/>
          <c:yMode val="edge"/>
          <c:x val="0.75227487648602753"/>
          <c:y val="0.89583294735216934"/>
          <c:w val="0.15559238459163194"/>
          <c:h val="5.514744480469353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Gasto Total</a:t>
            </a:r>
          </a:p>
          <a:p>
            <a:pPr>
              <a:defRPr sz="1800" b="1"/>
            </a:pPr>
            <a:r>
              <a:rPr lang="en-US" sz="1800" b="1"/>
              <a:t>(%</a:t>
            </a:r>
            <a:r>
              <a:rPr lang="en-US" sz="1800" b="1" baseline="0"/>
              <a:t> en relación al PIB)</a:t>
            </a:r>
            <a:endParaRPr lang="en-US" sz="1800" b="1"/>
          </a:p>
        </c:rich>
      </c:tx>
      <c:layout>
        <c:manualLayout>
          <c:xMode val="edge"/>
          <c:yMode val="edge"/>
          <c:x val="0.37106813854150583"/>
          <c:y val="4.248366013071895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manualLayout>
          <c:layoutTarget val="inner"/>
          <c:xMode val="edge"/>
          <c:yMode val="edge"/>
          <c:x val="9.8842056507642426E-2"/>
          <c:y val="0.21801116772168189"/>
          <c:w val="0.90069537692508761"/>
          <c:h val="0.57156002403905115"/>
        </c:manualLayout>
      </c:layout>
      <c:barChart>
        <c:barDir val="col"/>
        <c:grouping val="clustered"/>
        <c:varyColors val="0"/>
        <c:ser>
          <c:idx val="1"/>
          <c:order val="0"/>
          <c:tx>
            <c:v>Ejercicio Fiscal</c:v>
          </c:tx>
          <c:spPr>
            <a:solidFill>
              <a:schemeClr val="accent4">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'Escenario Macro 2022'!$B$177:$H$177</c:f>
              <c:strCache>
                <c:ptCount val="7"/>
                <c:pt idx="0">
                  <c:v>2023</c:v>
                </c:pt>
                <c:pt idx="1">
                  <c:v>2023*</c:v>
                </c:pt>
                <c:pt idx="2">
                  <c:v>2024</c:v>
                </c:pt>
                <c:pt idx="3">
                  <c:v>2025</c:v>
                </c:pt>
                <c:pt idx="4">
                  <c:v>2026</c:v>
                </c:pt>
                <c:pt idx="5">
                  <c:v>2027</c:v>
                </c:pt>
                <c:pt idx="6">
                  <c:v>2028</c:v>
                </c:pt>
              </c:strCache>
            </c:strRef>
          </c:cat>
          <c:val>
            <c:numRef>
              <c:f>'Escenario Macro 2022'!$B$178:$H$178</c:f>
              <c:numCache>
                <c:formatCode>0.0%</c:formatCode>
                <c:ptCount val="7"/>
                <c:pt idx="0">
                  <c:v>0.14099999999999999</c:v>
                </c:pt>
                <c:pt idx="1">
                  <c:v>0.14399999999999999</c:v>
                </c:pt>
                <c:pt idx="2">
                  <c:v>0.14099999999999999</c:v>
                </c:pt>
                <c:pt idx="3">
                  <c:v>0.14299999999999999</c:v>
                </c:pt>
                <c:pt idx="4">
                  <c:v>0.13400000000000001</c:v>
                </c:pt>
                <c:pt idx="5">
                  <c:v>0.13</c:v>
                </c:pt>
                <c:pt idx="6">
                  <c:v>0.128</c:v>
                </c:pt>
              </c:numCache>
            </c:numRef>
          </c:val>
          <c:extLst>
            <c:ext xmlns:c16="http://schemas.microsoft.com/office/drawing/2014/chart" uri="{C3380CC4-5D6E-409C-BE32-E72D297353CC}">
              <c16:uniqueId val="{00000002-5349-455F-BCE4-D68A48712350}"/>
            </c:ext>
          </c:extLst>
        </c:ser>
        <c:dLbls>
          <c:showLegendKey val="0"/>
          <c:showVal val="0"/>
          <c:showCatName val="0"/>
          <c:showSerName val="0"/>
          <c:showPercent val="0"/>
          <c:showBubbleSize val="0"/>
        </c:dLbls>
        <c:gapWidth val="219"/>
        <c:axId val="1929530111"/>
        <c:axId val="1939038943"/>
      </c:barChart>
      <c:catAx>
        <c:axId val="192953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1939038943"/>
        <c:crosses val="autoZero"/>
        <c:auto val="1"/>
        <c:lblAlgn val="ctr"/>
        <c:lblOffset val="100"/>
        <c:noMultiLvlLbl val="0"/>
      </c:catAx>
      <c:valAx>
        <c:axId val="193903894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1929530111"/>
        <c:crosses val="autoZero"/>
        <c:crossBetween val="between"/>
      </c:valAx>
      <c:spPr>
        <a:noFill/>
        <a:ln>
          <a:noFill/>
        </a:ln>
        <a:effectLst/>
      </c:spPr>
    </c:plotArea>
    <c:legend>
      <c:legendPos val="b"/>
      <c:layout>
        <c:manualLayout>
          <c:xMode val="edge"/>
          <c:yMode val="edge"/>
          <c:x val="0.78703956343792636"/>
          <c:y val="0.86419346530281849"/>
          <c:w val="0.15559238459163194"/>
          <c:h val="5.514744480469353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Presupuesto Total</a:t>
            </a:r>
          </a:p>
          <a:p>
            <a:pPr>
              <a:defRPr sz="1800" b="1"/>
            </a:pPr>
            <a:r>
              <a:rPr lang="en-US" sz="1800" b="1"/>
              <a:t>(%</a:t>
            </a:r>
            <a:r>
              <a:rPr lang="en-US" sz="1800" b="1" baseline="0"/>
              <a:t> en relación al PIB)</a:t>
            </a:r>
            <a:endParaRPr lang="en-US" sz="1800" b="1"/>
          </a:p>
        </c:rich>
      </c:tx>
      <c:layout>
        <c:manualLayout>
          <c:xMode val="edge"/>
          <c:yMode val="edge"/>
          <c:x val="0.37106813854150583"/>
          <c:y val="4.248366013071895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manualLayout>
          <c:layoutTarget val="inner"/>
          <c:xMode val="edge"/>
          <c:yMode val="edge"/>
          <c:x val="9.8842056507642426E-2"/>
          <c:y val="0.21801116772168189"/>
          <c:w val="0.90069537692508761"/>
          <c:h val="0.57156002403905115"/>
        </c:manualLayout>
      </c:layout>
      <c:barChart>
        <c:barDir val="col"/>
        <c:grouping val="clustered"/>
        <c:varyColors val="0"/>
        <c:ser>
          <c:idx val="0"/>
          <c:order val="0"/>
          <c:tx>
            <c:v>Ejercicio Fiscal</c:v>
          </c:tx>
          <c:spPr>
            <a:solidFill>
              <a:schemeClr val="accent4">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'Escenario Macro 2022'!$B$207:$H$207</c:f>
              <c:strCache>
                <c:ptCount val="7"/>
                <c:pt idx="0">
                  <c:v>2023</c:v>
                </c:pt>
                <c:pt idx="1">
                  <c:v>2023*</c:v>
                </c:pt>
                <c:pt idx="2">
                  <c:v>2024</c:v>
                </c:pt>
                <c:pt idx="3">
                  <c:v>2025</c:v>
                </c:pt>
                <c:pt idx="4">
                  <c:v>2026</c:v>
                </c:pt>
                <c:pt idx="5">
                  <c:v>2027</c:v>
                </c:pt>
                <c:pt idx="6">
                  <c:v>2028</c:v>
                </c:pt>
              </c:strCache>
            </c:strRef>
          </c:cat>
          <c:val>
            <c:numRef>
              <c:f>'Escenario Macro 2022'!$B$208:$H$208</c:f>
              <c:numCache>
                <c:formatCode>0.0%</c:formatCode>
                <c:ptCount val="7"/>
                <c:pt idx="0">
                  <c:v>0.14599999999999999</c:v>
                </c:pt>
                <c:pt idx="1">
                  <c:v>0.15</c:v>
                </c:pt>
                <c:pt idx="2">
                  <c:v>0.14799999999999999</c:v>
                </c:pt>
                <c:pt idx="3">
                  <c:v>0.14599999999999999</c:v>
                </c:pt>
                <c:pt idx="4">
                  <c:v>0.13600000000000001</c:v>
                </c:pt>
                <c:pt idx="5">
                  <c:v>0.13100000000000001</c:v>
                </c:pt>
                <c:pt idx="6">
                  <c:v>0.129</c:v>
                </c:pt>
              </c:numCache>
            </c:numRef>
          </c:val>
          <c:extLst>
            <c:ext xmlns:c16="http://schemas.microsoft.com/office/drawing/2014/chart" uri="{C3380CC4-5D6E-409C-BE32-E72D297353CC}">
              <c16:uniqueId val="{00000002-5BB1-4A19-92E7-F462805A4C61}"/>
            </c:ext>
          </c:extLst>
        </c:ser>
        <c:dLbls>
          <c:showLegendKey val="0"/>
          <c:showVal val="0"/>
          <c:showCatName val="0"/>
          <c:showSerName val="0"/>
          <c:showPercent val="0"/>
          <c:showBubbleSize val="0"/>
        </c:dLbls>
        <c:gapWidth val="219"/>
        <c:axId val="1929530111"/>
        <c:axId val="1939038943"/>
      </c:barChart>
      <c:catAx>
        <c:axId val="19295301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1939038943"/>
        <c:crosses val="autoZero"/>
        <c:auto val="1"/>
        <c:lblAlgn val="ctr"/>
        <c:lblOffset val="100"/>
        <c:noMultiLvlLbl val="0"/>
      </c:catAx>
      <c:valAx>
        <c:axId val="193903894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1929530111"/>
        <c:crosses val="autoZero"/>
        <c:crossBetween val="between"/>
      </c:valAx>
      <c:spPr>
        <a:noFill/>
        <a:ln>
          <a:noFill/>
        </a:ln>
        <a:effectLst/>
      </c:spPr>
    </c:plotArea>
    <c:legend>
      <c:legendPos val="b"/>
      <c:layout>
        <c:manualLayout>
          <c:xMode val="edge"/>
          <c:yMode val="edge"/>
          <c:x val="0.78703956343792636"/>
          <c:y val="0.86419346530281849"/>
          <c:w val="0.15559238459163194"/>
          <c:h val="5.5147444804693538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lgn="ctr" rtl="0">
              <a:defRPr/>
            </a:pPr>
            <a:r>
              <a:rPr lang="es-GT"/>
              <a:t>Tasa de Crecimiento de Exportaciones FOB</a:t>
            </a:r>
            <a:endParaRPr lang="es-ES"/>
          </a:p>
        </c:rich>
      </c:tx>
      <c:overlay val="0"/>
    </c:title>
    <c:autoTitleDeleted val="0"/>
    <c:plotArea>
      <c:layout>
        <c:manualLayout>
          <c:layoutTarget val="inner"/>
          <c:xMode val="edge"/>
          <c:yMode val="edge"/>
          <c:x val="0.18118935133108371"/>
          <c:y val="0.12316880938930388"/>
          <c:w val="0.79262017247844474"/>
          <c:h val="0.56450628872325637"/>
        </c:manualLayout>
      </c:layout>
      <c:barChart>
        <c:barDir val="col"/>
        <c:grouping val="clustered"/>
        <c:varyColors val="0"/>
        <c:ser>
          <c:idx val="0"/>
          <c:order val="0"/>
          <c:tx>
            <c:strRef>
              <c:f>'Banguat-Variables'!$C$15</c:f>
              <c:strCache>
                <c:ptCount val="1"/>
                <c:pt idx="0">
                  <c:v>Bajo</c:v>
                </c:pt>
              </c:strCache>
            </c:strRef>
          </c:tx>
          <c:spPr>
            <a:solidFill>
              <a:schemeClr val="accent4">
                <a:lumMod val="60000"/>
                <a:lumOff val="40000"/>
              </a:schemeClr>
            </a:solidFill>
          </c:spPr>
          <c:invertIfNegative val="0"/>
          <c:cat>
            <c:numRef>
              <c:f>'Banguat-Variables'!$B$16:$B$22</c:f>
              <c:numCache>
                <c:formatCode>General</c:formatCode>
                <c:ptCount val="7"/>
                <c:pt idx="0">
                  <c:v>2022</c:v>
                </c:pt>
                <c:pt idx="1">
                  <c:v>2023</c:v>
                </c:pt>
                <c:pt idx="2">
                  <c:v>2024</c:v>
                </c:pt>
                <c:pt idx="3">
                  <c:v>2025</c:v>
                </c:pt>
                <c:pt idx="4">
                  <c:v>2026</c:v>
                </c:pt>
                <c:pt idx="5">
                  <c:v>2027</c:v>
                </c:pt>
                <c:pt idx="6">
                  <c:v>2028</c:v>
                </c:pt>
              </c:numCache>
            </c:numRef>
          </c:cat>
          <c:val>
            <c:numRef>
              <c:f>'Banguat-Variables'!$C$16:$C$22</c:f>
              <c:numCache>
                <c:formatCode>#,##0.0</c:formatCode>
                <c:ptCount val="7"/>
                <c:pt idx="0">
                  <c:v>15.5</c:v>
                </c:pt>
                <c:pt idx="1">
                  <c:v>4.5</c:v>
                </c:pt>
                <c:pt idx="2">
                  <c:v>4</c:v>
                </c:pt>
                <c:pt idx="3">
                  <c:v>3.5</c:v>
                </c:pt>
                <c:pt idx="4">
                  <c:v>4</c:v>
                </c:pt>
                <c:pt idx="5">
                  <c:v>4</c:v>
                </c:pt>
                <c:pt idx="6">
                  <c:v>4</c:v>
                </c:pt>
              </c:numCache>
            </c:numRef>
          </c:val>
          <c:extLst>
            <c:ext xmlns:c16="http://schemas.microsoft.com/office/drawing/2014/chart" uri="{C3380CC4-5D6E-409C-BE32-E72D297353CC}">
              <c16:uniqueId val="{00000000-F725-4885-A64F-0070FD9006F6}"/>
            </c:ext>
          </c:extLst>
        </c:ser>
        <c:ser>
          <c:idx val="1"/>
          <c:order val="1"/>
          <c:tx>
            <c:strRef>
              <c:f>'Banguat-Variables'!$D$15</c:f>
              <c:strCache>
                <c:ptCount val="1"/>
                <c:pt idx="0">
                  <c:v>Medio</c:v>
                </c:pt>
              </c:strCache>
            </c:strRef>
          </c:tx>
          <c:spPr>
            <a:solidFill>
              <a:srgbClr val="00B0F0"/>
            </a:solidFill>
          </c:spPr>
          <c:invertIfNegative val="0"/>
          <c:cat>
            <c:numRef>
              <c:f>'Banguat-Variables'!$B$16:$B$22</c:f>
              <c:numCache>
                <c:formatCode>General</c:formatCode>
                <c:ptCount val="7"/>
                <c:pt idx="0">
                  <c:v>2022</c:v>
                </c:pt>
                <c:pt idx="1">
                  <c:v>2023</c:v>
                </c:pt>
                <c:pt idx="2">
                  <c:v>2024</c:v>
                </c:pt>
                <c:pt idx="3">
                  <c:v>2025</c:v>
                </c:pt>
                <c:pt idx="4">
                  <c:v>2026</c:v>
                </c:pt>
                <c:pt idx="5">
                  <c:v>2027</c:v>
                </c:pt>
                <c:pt idx="6">
                  <c:v>2028</c:v>
                </c:pt>
              </c:numCache>
            </c:numRef>
          </c:cat>
          <c:val>
            <c:numRef>
              <c:f>'Banguat-Variables'!$D$16:$D$22</c:f>
              <c:numCache>
                <c:formatCode>#,##0.0</c:formatCode>
                <c:ptCount val="7"/>
                <c:pt idx="1">
                  <c:v>6</c:v>
                </c:pt>
                <c:pt idx="2">
                  <c:v>5.5</c:v>
                </c:pt>
                <c:pt idx="3">
                  <c:v>5</c:v>
                </c:pt>
                <c:pt idx="4">
                  <c:v>5.5</c:v>
                </c:pt>
                <c:pt idx="5">
                  <c:v>5.5</c:v>
                </c:pt>
                <c:pt idx="6">
                  <c:v>5.5</c:v>
                </c:pt>
              </c:numCache>
            </c:numRef>
          </c:val>
          <c:extLst>
            <c:ext xmlns:c16="http://schemas.microsoft.com/office/drawing/2014/chart" uri="{C3380CC4-5D6E-409C-BE32-E72D297353CC}">
              <c16:uniqueId val="{00000001-F725-4885-A64F-0070FD9006F6}"/>
            </c:ext>
          </c:extLst>
        </c:ser>
        <c:ser>
          <c:idx val="2"/>
          <c:order val="2"/>
          <c:tx>
            <c:strRef>
              <c:f>'Banguat-Variables'!$E$15</c:f>
              <c:strCache>
                <c:ptCount val="1"/>
                <c:pt idx="0">
                  <c:v>Alto</c:v>
                </c:pt>
              </c:strCache>
            </c:strRef>
          </c:tx>
          <c:spPr>
            <a:solidFill>
              <a:srgbClr val="FFC000"/>
            </a:solidFill>
          </c:spPr>
          <c:invertIfNegative val="0"/>
          <c:cat>
            <c:numRef>
              <c:f>'Banguat-Variables'!$B$16:$B$22</c:f>
              <c:numCache>
                <c:formatCode>General</c:formatCode>
                <c:ptCount val="7"/>
                <c:pt idx="0">
                  <c:v>2022</c:v>
                </c:pt>
                <c:pt idx="1">
                  <c:v>2023</c:v>
                </c:pt>
                <c:pt idx="2">
                  <c:v>2024</c:v>
                </c:pt>
                <c:pt idx="3">
                  <c:v>2025</c:v>
                </c:pt>
                <c:pt idx="4">
                  <c:v>2026</c:v>
                </c:pt>
                <c:pt idx="5">
                  <c:v>2027</c:v>
                </c:pt>
                <c:pt idx="6">
                  <c:v>2028</c:v>
                </c:pt>
              </c:numCache>
            </c:numRef>
          </c:cat>
          <c:val>
            <c:numRef>
              <c:f>'Banguat-Variables'!$E$16:$E$22</c:f>
              <c:numCache>
                <c:formatCode>#,##0.0</c:formatCode>
                <c:ptCount val="7"/>
                <c:pt idx="1">
                  <c:v>7.5</c:v>
                </c:pt>
                <c:pt idx="2">
                  <c:v>7</c:v>
                </c:pt>
                <c:pt idx="3">
                  <c:v>6.5</c:v>
                </c:pt>
                <c:pt idx="4">
                  <c:v>7</c:v>
                </c:pt>
                <c:pt idx="5">
                  <c:v>7</c:v>
                </c:pt>
                <c:pt idx="6">
                  <c:v>7</c:v>
                </c:pt>
              </c:numCache>
            </c:numRef>
          </c:val>
          <c:extLst>
            <c:ext xmlns:c16="http://schemas.microsoft.com/office/drawing/2014/chart" uri="{C3380CC4-5D6E-409C-BE32-E72D297353CC}">
              <c16:uniqueId val="{00000002-F725-4885-A64F-0070FD9006F6}"/>
            </c:ext>
          </c:extLst>
        </c:ser>
        <c:dLbls>
          <c:showLegendKey val="0"/>
          <c:showVal val="0"/>
          <c:showCatName val="0"/>
          <c:showSerName val="0"/>
          <c:showPercent val="0"/>
          <c:showBubbleSize val="0"/>
        </c:dLbls>
        <c:gapWidth val="150"/>
        <c:axId val="70717440"/>
        <c:axId val="70719360"/>
      </c:barChart>
      <c:catAx>
        <c:axId val="70717440"/>
        <c:scaling>
          <c:orientation val="minMax"/>
        </c:scaling>
        <c:delete val="0"/>
        <c:axPos val="b"/>
        <c:numFmt formatCode="General" sourceLinked="1"/>
        <c:majorTickMark val="out"/>
        <c:minorTickMark val="none"/>
        <c:tickLblPos val="nextTo"/>
        <c:crossAx val="70719360"/>
        <c:crosses val="autoZero"/>
        <c:auto val="1"/>
        <c:lblAlgn val="ctr"/>
        <c:lblOffset val="100"/>
        <c:noMultiLvlLbl val="0"/>
      </c:catAx>
      <c:valAx>
        <c:axId val="70719360"/>
        <c:scaling>
          <c:orientation val="minMax"/>
        </c:scaling>
        <c:delete val="0"/>
        <c:axPos val="l"/>
        <c:majorGridlines/>
        <c:title>
          <c:tx>
            <c:rich>
              <a:bodyPr rot="-5400000" vert="horz"/>
              <a:lstStyle/>
              <a:p>
                <a:pPr>
                  <a:defRPr/>
                </a:pPr>
                <a:r>
                  <a:rPr lang="en-US"/>
                  <a:t>Porcentaje</a:t>
                </a:r>
              </a:p>
            </c:rich>
          </c:tx>
          <c:overlay val="0"/>
        </c:title>
        <c:numFmt formatCode="#,##0.0" sourceLinked="1"/>
        <c:majorTickMark val="out"/>
        <c:minorTickMark val="none"/>
        <c:tickLblPos val="nextTo"/>
        <c:crossAx val="70717440"/>
        <c:crosses val="autoZero"/>
        <c:crossBetween val="between"/>
      </c:valAx>
      <c:dTable>
        <c:showHorzBorder val="1"/>
        <c:showVertBorder val="1"/>
        <c:showOutline val="1"/>
        <c:showKeys val="1"/>
      </c:dTable>
      <c:spPr>
        <a:ln>
          <a:noFill/>
        </a:ln>
      </c:spPr>
    </c:plotArea>
    <c:plotVisOnly val="1"/>
    <c:dispBlanksAs val="gap"/>
    <c:showDLblsOverMax val="0"/>
  </c:chart>
  <c:spPr>
    <a:solidFill>
      <a:schemeClr val="lt1"/>
    </a:solidFill>
    <a:ln w="25400" cap="flat" cmpd="sng" algn="ctr">
      <a:noFill/>
      <a:prstDash val="solid"/>
    </a:ln>
    <a:effectLst/>
  </c:spPr>
  <c:txPr>
    <a:bodyPr/>
    <a:lstStyle/>
    <a:p>
      <a:pPr>
        <a:defRPr b="1">
          <a:solidFill>
            <a:schemeClr val="dk1"/>
          </a:solidFill>
          <a:latin typeface="+mn-lt"/>
          <a:ea typeface="+mn-ea"/>
          <a:cs typeface="+mn-cs"/>
        </a:defRPr>
      </a:pPr>
      <a:endParaRPr lang="es-GT"/>
    </a:p>
  </c:txPr>
  <c:printSettings>
    <c:headerFooter/>
    <c:pageMargins b="0.75000000000000366" l="0.70000000000000062" r="0.70000000000000062" t="0.750000000000003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Tasa de Crecimiento del PIB real</a:t>
            </a:r>
          </a:p>
        </c:rich>
      </c:tx>
      <c:overlay val="0"/>
    </c:title>
    <c:autoTitleDeleted val="0"/>
    <c:plotArea>
      <c:layout>
        <c:manualLayout>
          <c:layoutTarget val="inner"/>
          <c:xMode val="edge"/>
          <c:yMode val="edge"/>
          <c:x val="0.18216504804045008"/>
          <c:y val="0.1246827888316256"/>
          <c:w val="0.791503413958354"/>
          <c:h val="0.49942515405130028"/>
        </c:manualLayout>
      </c:layout>
      <c:barChart>
        <c:barDir val="col"/>
        <c:grouping val="clustered"/>
        <c:varyColors val="0"/>
        <c:ser>
          <c:idx val="0"/>
          <c:order val="0"/>
          <c:tx>
            <c:strRef>
              <c:f>'Banguat-Variables'!$C$28</c:f>
              <c:strCache>
                <c:ptCount val="1"/>
                <c:pt idx="0">
                  <c:v>Bajo</c:v>
                </c:pt>
              </c:strCache>
            </c:strRef>
          </c:tx>
          <c:spPr>
            <a:solidFill>
              <a:schemeClr val="accent4">
                <a:lumMod val="60000"/>
                <a:lumOff val="40000"/>
              </a:schemeClr>
            </a:solidFill>
            <a:ln>
              <a:noFill/>
            </a:ln>
          </c:spPr>
          <c:invertIfNegative val="0"/>
          <c:cat>
            <c:numRef>
              <c:f>'Banguat-Variables'!$B$29:$B$35</c:f>
              <c:numCache>
                <c:formatCode>General</c:formatCode>
                <c:ptCount val="7"/>
                <c:pt idx="0">
                  <c:v>2022</c:v>
                </c:pt>
                <c:pt idx="1">
                  <c:v>2023</c:v>
                </c:pt>
                <c:pt idx="2">
                  <c:v>2024</c:v>
                </c:pt>
                <c:pt idx="3">
                  <c:v>2025</c:v>
                </c:pt>
                <c:pt idx="4">
                  <c:v>2026</c:v>
                </c:pt>
                <c:pt idx="5">
                  <c:v>2027</c:v>
                </c:pt>
                <c:pt idx="6">
                  <c:v>2028</c:v>
                </c:pt>
              </c:numCache>
            </c:numRef>
          </c:cat>
          <c:val>
            <c:numRef>
              <c:f>'Banguat-Variables'!$C$29:$C$35</c:f>
              <c:numCache>
                <c:formatCode>#,##0.0</c:formatCode>
                <c:ptCount val="7"/>
                <c:pt idx="0">
                  <c:v>4.0999999999999996</c:v>
                </c:pt>
                <c:pt idx="1">
                  <c:v>2.5</c:v>
                </c:pt>
                <c:pt idx="2">
                  <c:v>2.5</c:v>
                </c:pt>
                <c:pt idx="3">
                  <c:v>2.6</c:v>
                </c:pt>
                <c:pt idx="4">
                  <c:v>2.7</c:v>
                </c:pt>
                <c:pt idx="5">
                  <c:v>2.7</c:v>
                </c:pt>
                <c:pt idx="6">
                  <c:v>2.7</c:v>
                </c:pt>
              </c:numCache>
            </c:numRef>
          </c:val>
          <c:extLst>
            <c:ext xmlns:c16="http://schemas.microsoft.com/office/drawing/2014/chart" uri="{C3380CC4-5D6E-409C-BE32-E72D297353CC}">
              <c16:uniqueId val="{00000000-8E05-4245-A5A7-3C5A80C986C0}"/>
            </c:ext>
          </c:extLst>
        </c:ser>
        <c:ser>
          <c:idx val="1"/>
          <c:order val="1"/>
          <c:tx>
            <c:strRef>
              <c:f>'Banguat-Variables'!$D$28</c:f>
              <c:strCache>
                <c:ptCount val="1"/>
                <c:pt idx="0">
                  <c:v>Medio</c:v>
                </c:pt>
              </c:strCache>
            </c:strRef>
          </c:tx>
          <c:spPr>
            <a:solidFill>
              <a:srgbClr val="00B0F0"/>
            </a:solidFill>
          </c:spPr>
          <c:invertIfNegative val="0"/>
          <c:cat>
            <c:numRef>
              <c:f>'Banguat-Variables'!$B$29:$B$35</c:f>
              <c:numCache>
                <c:formatCode>General</c:formatCode>
                <c:ptCount val="7"/>
                <c:pt idx="0">
                  <c:v>2022</c:v>
                </c:pt>
                <c:pt idx="1">
                  <c:v>2023</c:v>
                </c:pt>
                <c:pt idx="2">
                  <c:v>2024</c:v>
                </c:pt>
                <c:pt idx="3">
                  <c:v>2025</c:v>
                </c:pt>
                <c:pt idx="4">
                  <c:v>2026</c:v>
                </c:pt>
                <c:pt idx="5">
                  <c:v>2027</c:v>
                </c:pt>
                <c:pt idx="6">
                  <c:v>2028</c:v>
                </c:pt>
              </c:numCache>
            </c:numRef>
          </c:cat>
          <c:val>
            <c:numRef>
              <c:f>'Banguat-Variables'!$D$29:$D$35</c:f>
              <c:numCache>
                <c:formatCode>#,##0.0</c:formatCode>
                <c:ptCount val="7"/>
                <c:pt idx="1">
                  <c:v>3.5</c:v>
                </c:pt>
                <c:pt idx="2">
                  <c:v>3.5</c:v>
                </c:pt>
                <c:pt idx="3">
                  <c:v>3.6</c:v>
                </c:pt>
                <c:pt idx="4">
                  <c:v>3.7</c:v>
                </c:pt>
                <c:pt idx="5">
                  <c:v>3.7</c:v>
                </c:pt>
                <c:pt idx="6">
                  <c:v>3.7</c:v>
                </c:pt>
              </c:numCache>
            </c:numRef>
          </c:val>
          <c:extLst>
            <c:ext xmlns:c16="http://schemas.microsoft.com/office/drawing/2014/chart" uri="{C3380CC4-5D6E-409C-BE32-E72D297353CC}">
              <c16:uniqueId val="{00000001-8E05-4245-A5A7-3C5A80C986C0}"/>
            </c:ext>
          </c:extLst>
        </c:ser>
        <c:ser>
          <c:idx val="2"/>
          <c:order val="2"/>
          <c:tx>
            <c:strRef>
              <c:f>'Banguat-Variables'!$E$28</c:f>
              <c:strCache>
                <c:ptCount val="1"/>
                <c:pt idx="0">
                  <c:v>Alto</c:v>
                </c:pt>
              </c:strCache>
            </c:strRef>
          </c:tx>
          <c:spPr>
            <a:solidFill>
              <a:srgbClr val="FFC000"/>
            </a:solidFill>
          </c:spPr>
          <c:invertIfNegative val="0"/>
          <c:cat>
            <c:numRef>
              <c:f>'Banguat-Variables'!$B$29:$B$35</c:f>
              <c:numCache>
                <c:formatCode>General</c:formatCode>
                <c:ptCount val="7"/>
                <c:pt idx="0">
                  <c:v>2022</c:v>
                </c:pt>
                <c:pt idx="1">
                  <c:v>2023</c:v>
                </c:pt>
                <c:pt idx="2">
                  <c:v>2024</c:v>
                </c:pt>
                <c:pt idx="3">
                  <c:v>2025</c:v>
                </c:pt>
                <c:pt idx="4">
                  <c:v>2026</c:v>
                </c:pt>
                <c:pt idx="5">
                  <c:v>2027</c:v>
                </c:pt>
                <c:pt idx="6">
                  <c:v>2028</c:v>
                </c:pt>
              </c:numCache>
            </c:numRef>
          </c:cat>
          <c:val>
            <c:numRef>
              <c:f>'Banguat-Variables'!$E$29:$E$35</c:f>
              <c:numCache>
                <c:formatCode>#,##0.0</c:formatCode>
                <c:ptCount val="7"/>
                <c:pt idx="1">
                  <c:v>4.5</c:v>
                </c:pt>
                <c:pt idx="2">
                  <c:v>4.5</c:v>
                </c:pt>
                <c:pt idx="3">
                  <c:v>4.5999999999999996</c:v>
                </c:pt>
                <c:pt idx="4">
                  <c:v>4.7</c:v>
                </c:pt>
                <c:pt idx="5">
                  <c:v>4.7</c:v>
                </c:pt>
                <c:pt idx="6">
                  <c:v>4.7</c:v>
                </c:pt>
              </c:numCache>
            </c:numRef>
          </c:val>
          <c:extLst>
            <c:ext xmlns:c16="http://schemas.microsoft.com/office/drawing/2014/chart" uri="{C3380CC4-5D6E-409C-BE32-E72D297353CC}">
              <c16:uniqueId val="{00000002-8E05-4245-A5A7-3C5A80C986C0}"/>
            </c:ext>
          </c:extLst>
        </c:ser>
        <c:dLbls>
          <c:showLegendKey val="0"/>
          <c:showVal val="0"/>
          <c:showCatName val="0"/>
          <c:showSerName val="0"/>
          <c:showPercent val="0"/>
          <c:showBubbleSize val="0"/>
        </c:dLbls>
        <c:gapWidth val="150"/>
        <c:axId val="69862144"/>
        <c:axId val="69863680"/>
      </c:barChart>
      <c:catAx>
        <c:axId val="69862144"/>
        <c:scaling>
          <c:orientation val="minMax"/>
        </c:scaling>
        <c:delete val="0"/>
        <c:axPos val="b"/>
        <c:numFmt formatCode="General" sourceLinked="1"/>
        <c:majorTickMark val="out"/>
        <c:minorTickMark val="none"/>
        <c:tickLblPos val="nextTo"/>
        <c:crossAx val="69863680"/>
        <c:crosses val="autoZero"/>
        <c:auto val="1"/>
        <c:lblAlgn val="ctr"/>
        <c:lblOffset val="100"/>
        <c:noMultiLvlLbl val="0"/>
      </c:catAx>
      <c:valAx>
        <c:axId val="69863680"/>
        <c:scaling>
          <c:orientation val="minMax"/>
          <c:max val="5"/>
        </c:scaling>
        <c:delete val="0"/>
        <c:axPos val="l"/>
        <c:majorGridlines/>
        <c:title>
          <c:tx>
            <c:rich>
              <a:bodyPr rot="-5400000" vert="horz"/>
              <a:lstStyle/>
              <a:p>
                <a:pPr>
                  <a:defRPr/>
                </a:pPr>
                <a:r>
                  <a:rPr lang="en-US"/>
                  <a:t>Porcentaje</a:t>
                </a:r>
              </a:p>
            </c:rich>
          </c:tx>
          <c:layout>
            <c:manualLayout>
              <c:xMode val="edge"/>
              <c:yMode val="edge"/>
              <c:x val="5.3401753865147464E-2"/>
              <c:y val="0.29392550580555438"/>
            </c:manualLayout>
          </c:layout>
          <c:overlay val="0"/>
        </c:title>
        <c:numFmt formatCode="#,##0.0" sourceLinked="1"/>
        <c:majorTickMark val="out"/>
        <c:minorTickMark val="none"/>
        <c:tickLblPos val="nextTo"/>
        <c:crossAx val="69862144"/>
        <c:crosses val="autoZero"/>
        <c:crossBetween val="between"/>
      </c:valAx>
      <c:dTable>
        <c:showHorzBorder val="1"/>
        <c:showVertBorder val="1"/>
        <c:showOutline val="1"/>
        <c:showKeys val="1"/>
      </c:dTable>
    </c:plotArea>
    <c:plotVisOnly val="1"/>
    <c:dispBlanksAs val="gap"/>
    <c:showDLblsOverMax val="0"/>
  </c:chart>
  <c:spPr>
    <a:solidFill>
      <a:schemeClr val="lt1"/>
    </a:solidFill>
    <a:ln w="25400" cap="flat" cmpd="sng" algn="ctr">
      <a:noFill/>
      <a:prstDash val="solid"/>
    </a:ln>
    <a:effectLst/>
  </c:spPr>
  <c:txPr>
    <a:bodyPr/>
    <a:lstStyle/>
    <a:p>
      <a:pPr>
        <a:defRPr b="1">
          <a:solidFill>
            <a:schemeClr val="dk1"/>
          </a:solidFill>
          <a:latin typeface="+mn-lt"/>
          <a:ea typeface="+mn-ea"/>
          <a:cs typeface="+mn-cs"/>
        </a:defRPr>
      </a:pPr>
      <a:endParaRPr lang="es-GT"/>
    </a:p>
  </c:txPr>
  <c:printSettings>
    <c:headerFooter/>
    <c:pageMargins b="0.75000000000000366" l="0.70000000000000062" r="0.70000000000000062" t="0.750000000000003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Tasa de Inflación</a:t>
            </a:r>
          </a:p>
        </c:rich>
      </c:tx>
      <c:layout>
        <c:manualLayout>
          <c:xMode val="edge"/>
          <c:yMode val="edge"/>
          <c:x val="0.39540217431541386"/>
          <c:y val="1.8592127410435467E-2"/>
        </c:manualLayout>
      </c:layout>
      <c:overlay val="0"/>
    </c:title>
    <c:autoTitleDeleted val="0"/>
    <c:plotArea>
      <c:layout>
        <c:manualLayout>
          <c:layoutTarget val="inner"/>
          <c:xMode val="edge"/>
          <c:yMode val="edge"/>
          <c:x val="0.17922003815570522"/>
          <c:y val="0.10233318887101474"/>
          <c:w val="0.7922493766991181"/>
          <c:h val="0.49003114781705459"/>
        </c:manualLayout>
      </c:layout>
      <c:barChart>
        <c:barDir val="col"/>
        <c:grouping val="clustered"/>
        <c:varyColors val="0"/>
        <c:ser>
          <c:idx val="0"/>
          <c:order val="0"/>
          <c:tx>
            <c:strRef>
              <c:f>'Banguat-Variables'!$C$40</c:f>
              <c:strCache>
                <c:ptCount val="1"/>
                <c:pt idx="0">
                  <c:v>Bajo</c:v>
                </c:pt>
              </c:strCache>
            </c:strRef>
          </c:tx>
          <c:spPr>
            <a:solidFill>
              <a:schemeClr val="accent4">
                <a:lumMod val="60000"/>
                <a:lumOff val="40000"/>
              </a:schemeClr>
            </a:solidFill>
          </c:spPr>
          <c:invertIfNegative val="0"/>
          <c:cat>
            <c:numRef>
              <c:f>'Banguat-Variables'!$B$41:$B$47</c:f>
              <c:numCache>
                <c:formatCode>General</c:formatCode>
                <c:ptCount val="7"/>
                <c:pt idx="0">
                  <c:v>2022</c:v>
                </c:pt>
                <c:pt idx="1">
                  <c:v>2023</c:v>
                </c:pt>
                <c:pt idx="2">
                  <c:v>2024</c:v>
                </c:pt>
                <c:pt idx="3">
                  <c:v>2025</c:v>
                </c:pt>
                <c:pt idx="4">
                  <c:v>2026</c:v>
                </c:pt>
                <c:pt idx="5">
                  <c:v>2027</c:v>
                </c:pt>
                <c:pt idx="6">
                  <c:v>2028</c:v>
                </c:pt>
              </c:numCache>
            </c:numRef>
          </c:cat>
          <c:val>
            <c:numRef>
              <c:f>'Banguat-Variables'!$C$41:$C$47</c:f>
              <c:numCache>
                <c:formatCode>#,##0.0</c:formatCode>
                <c:ptCount val="7"/>
                <c:pt idx="0">
                  <c:v>9.24</c:v>
                </c:pt>
                <c:pt idx="1">
                  <c:v>3</c:v>
                </c:pt>
                <c:pt idx="2">
                  <c:v>3</c:v>
                </c:pt>
                <c:pt idx="3">
                  <c:v>3</c:v>
                </c:pt>
                <c:pt idx="4">
                  <c:v>3</c:v>
                </c:pt>
                <c:pt idx="5">
                  <c:v>3</c:v>
                </c:pt>
                <c:pt idx="6">
                  <c:v>3</c:v>
                </c:pt>
              </c:numCache>
            </c:numRef>
          </c:val>
          <c:extLst>
            <c:ext xmlns:c16="http://schemas.microsoft.com/office/drawing/2014/chart" uri="{C3380CC4-5D6E-409C-BE32-E72D297353CC}">
              <c16:uniqueId val="{00000000-0B46-4FB6-81A3-6089647CF68F}"/>
            </c:ext>
          </c:extLst>
        </c:ser>
        <c:ser>
          <c:idx val="1"/>
          <c:order val="1"/>
          <c:tx>
            <c:strRef>
              <c:f>'Banguat-Variables'!$D$40</c:f>
              <c:strCache>
                <c:ptCount val="1"/>
                <c:pt idx="0">
                  <c:v>Medio</c:v>
                </c:pt>
              </c:strCache>
            </c:strRef>
          </c:tx>
          <c:spPr>
            <a:solidFill>
              <a:srgbClr val="00B0F0"/>
            </a:solidFill>
          </c:spPr>
          <c:invertIfNegative val="0"/>
          <c:cat>
            <c:numRef>
              <c:f>'Banguat-Variables'!$B$41:$B$47</c:f>
              <c:numCache>
                <c:formatCode>General</c:formatCode>
                <c:ptCount val="7"/>
                <c:pt idx="0">
                  <c:v>2022</c:v>
                </c:pt>
                <c:pt idx="1">
                  <c:v>2023</c:v>
                </c:pt>
                <c:pt idx="2">
                  <c:v>2024</c:v>
                </c:pt>
                <c:pt idx="3">
                  <c:v>2025</c:v>
                </c:pt>
                <c:pt idx="4">
                  <c:v>2026</c:v>
                </c:pt>
                <c:pt idx="5">
                  <c:v>2027</c:v>
                </c:pt>
                <c:pt idx="6">
                  <c:v>2028</c:v>
                </c:pt>
              </c:numCache>
            </c:numRef>
          </c:cat>
          <c:val>
            <c:numRef>
              <c:f>'Banguat-Variables'!$D$41:$D$47</c:f>
              <c:numCache>
                <c:formatCode>#,##0.0</c:formatCode>
                <c:ptCount val="7"/>
                <c:pt idx="1">
                  <c:v>4</c:v>
                </c:pt>
                <c:pt idx="2">
                  <c:v>4</c:v>
                </c:pt>
                <c:pt idx="3">
                  <c:v>4</c:v>
                </c:pt>
                <c:pt idx="4">
                  <c:v>4</c:v>
                </c:pt>
                <c:pt idx="5">
                  <c:v>4</c:v>
                </c:pt>
                <c:pt idx="6">
                  <c:v>4</c:v>
                </c:pt>
              </c:numCache>
            </c:numRef>
          </c:val>
          <c:extLst>
            <c:ext xmlns:c16="http://schemas.microsoft.com/office/drawing/2014/chart" uri="{C3380CC4-5D6E-409C-BE32-E72D297353CC}">
              <c16:uniqueId val="{00000001-0B46-4FB6-81A3-6089647CF68F}"/>
            </c:ext>
          </c:extLst>
        </c:ser>
        <c:ser>
          <c:idx val="2"/>
          <c:order val="2"/>
          <c:tx>
            <c:strRef>
              <c:f>'Banguat-Variables'!$E$40</c:f>
              <c:strCache>
                <c:ptCount val="1"/>
                <c:pt idx="0">
                  <c:v>Alto</c:v>
                </c:pt>
              </c:strCache>
            </c:strRef>
          </c:tx>
          <c:spPr>
            <a:solidFill>
              <a:srgbClr val="FFC000"/>
            </a:solidFill>
            <a:ln>
              <a:noFill/>
            </a:ln>
          </c:spPr>
          <c:invertIfNegative val="0"/>
          <c:cat>
            <c:numRef>
              <c:f>'Banguat-Variables'!$B$41:$B$47</c:f>
              <c:numCache>
                <c:formatCode>General</c:formatCode>
                <c:ptCount val="7"/>
                <c:pt idx="0">
                  <c:v>2022</c:v>
                </c:pt>
                <c:pt idx="1">
                  <c:v>2023</c:v>
                </c:pt>
                <c:pt idx="2">
                  <c:v>2024</c:v>
                </c:pt>
                <c:pt idx="3">
                  <c:v>2025</c:v>
                </c:pt>
                <c:pt idx="4">
                  <c:v>2026</c:v>
                </c:pt>
                <c:pt idx="5">
                  <c:v>2027</c:v>
                </c:pt>
                <c:pt idx="6">
                  <c:v>2028</c:v>
                </c:pt>
              </c:numCache>
            </c:numRef>
          </c:cat>
          <c:val>
            <c:numRef>
              <c:f>'Banguat-Variables'!$E$41:$E$47</c:f>
              <c:numCache>
                <c:formatCode>#,##0.0</c:formatCode>
                <c:ptCount val="7"/>
                <c:pt idx="1">
                  <c:v>5</c:v>
                </c:pt>
                <c:pt idx="2">
                  <c:v>5</c:v>
                </c:pt>
                <c:pt idx="3">
                  <c:v>5</c:v>
                </c:pt>
                <c:pt idx="4">
                  <c:v>5</c:v>
                </c:pt>
                <c:pt idx="5">
                  <c:v>5</c:v>
                </c:pt>
                <c:pt idx="6">
                  <c:v>5</c:v>
                </c:pt>
              </c:numCache>
            </c:numRef>
          </c:val>
          <c:extLst>
            <c:ext xmlns:c16="http://schemas.microsoft.com/office/drawing/2014/chart" uri="{C3380CC4-5D6E-409C-BE32-E72D297353CC}">
              <c16:uniqueId val="{00000002-0B46-4FB6-81A3-6089647CF68F}"/>
            </c:ext>
          </c:extLst>
        </c:ser>
        <c:dLbls>
          <c:showLegendKey val="0"/>
          <c:showVal val="0"/>
          <c:showCatName val="0"/>
          <c:showSerName val="0"/>
          <c:showPercent val="0"/>
          <c:showBubbleSize val="0"/>
        </c:dLbls>
        <c:gapWidth val="150"/>
        <c:axId val="69913216"/>
        <c:axId val="70254592"/>
      </c:barChart>
      <c:catAx>
        <c:axId val="69913216"/>
        <c:scaling>
          <c:orientation val="minMax"/>
        </c:scaling>
        <c:delete val="0"/>
        <c:axPos val="b"/>
        <c:numFmt formatCode="General" sourceLinked="1"/>
        <c:majorTickMark val="out"/>
        <c:minorTickMark val="none"/>
        <c:tickLblPos val="nextTo"/>
        <c:crossAx val="70254592"/>
        <c:crosses val="autoZero"/>
        <c:auto val="1"/>
        <c:lblAlgn val="ctr"/>
        <c:lblOffset val="100"/>
        <c:noMultiLvlLbl val="0"/>
      </c:catAx>
      <c:valAx>
        <c:axId val="70254592"/>
        <c:scaling>
          <c:orientation val="minMax"/>
        </c:scaling>
        <c:delete val="0"/>
        <c:axPos val="l"/>
        <c:majorGridlines/>
        <c:title>
          <c:tx>
            <c:rich>
              <a:bodyPr rot="-5400000" vert="horz"/>
              <a:lstStyle/>
              <a:p>
                <a:pPr>
                  <a:defRPr/>
                </a:pPr>
                <a:r>
                  <a:rPr lang="en-US"/>
                  <a:t>Porcentaje</a:t>
                </a:r>
              </a:p>
            </c:rich>
          </c:tx>
          <c:layout>
            <c:manualLayout>
              <c:xMode val="edge"/>
              <c:yMode val="edge"/>
              <c:x val="5.3210692133966522E-2"/>
              <c:y val="0.29663284381147886"/>
            </c:manualLayout>
          </c:layout>
          <c:overlay val="0"/>
        </c:title>
        <c:numFmt formatCode="#,##0.0" sourceLinked="1"/>
        <c:majorTickMark val="out"/>
        <c:minorTickMark val="none"/>
        <c:tickLblPos val="nextTo"/>
        <c:crossAx val="69913216"/>
        <c:crosses val="autoZero"/>
        <c:crossBetween val="between"/>
      </c:valAx>
      <c:dTable>
        <c:showHorzBorder val="1"/>
        <c:showVertBorder val="1"/>
        <c:showOutline val="1"/>
        <c:showKeys val="1"/>
      </c:dTable>
    </c:plotArea>
    <c:plotVisOnly val="1"/>
    <c:dispBlanksAs val="gap"/>
    <c:showDLblsOverMax val="0"/>
  </c:chart>
  <c:spPr>
    <a:solidFill>
      <a:schemeClr val="lt1"/>
    </a:solidFill>
    <a:ln w="25400" cap="flat" cmpd="sng" algn="ctr">
      <a:noFill/>
      <a:prstDash val="solid"/>
    </a:ln>
    <a:effectLst/>
  </c:spPr>
  <c:txPr>
    <a:bodyPr/>
    <a:lstStyle/>
    <a:p>
      <a:pPr>
        <a:defRPr b="1">
          <a:solidFill>
            <a:schemeClr val="dk1"/>
          </a:solidFill>
          <a:latin typeface="+mn-lt"/>
          <a:ea typeface="+mn-ea"/>
          <a:cs typeface="+mn-cs"/>
        </a:defRPr>
      </a:pPr>
      <a:endParaRPr lang="es-GT"/>
    </a:p>
  </c:txPr>
  <c:printSettings>
    <c:headerFooter/>
    <c:pageMargins b="0.75000000000000366" l="0.70000000000000062" r="0.70000000000000062" t="0.750000000000003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Proyección de Tipo</a:t>
            </a:r>
            <a:r>
              <a:rPr lang="en-US" b="1" baseline="0"/>
              <a:t> de Cambio</a:t>
            </a:r>
          </a:p>
          <a:p>
            <a:pPr>
              <a:defRPr b="1"/>
            </a:pPr>
            <a:r>
              <a:rPr lang="en-US" b="1"/>
              <a:t>(1 Q x 1 US$)</a:t>
            </a:r>
          </a:p>
        </c:rich>
      </c:tx>
      <c:layout>
        <c:manualLayout>
          <c:xMode val="edge"/>
          <c:yMode val="edge"/>
          <c:x val="0.26457633420822396"/>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GT"/>
        </a:p>
      </c:txPr>
    </c:title>
    <c:autoTitleDeleted val="0"/>
    <c:plotArea>
      <c:layout>
        <c:manualLayout>
          <c:layoutTarget val="inner"/>
          <c:xMode val="edge"/>
          <c:yMode val="edge"/>
          <c:x val="6.4500936308462875E-2"/>
          <c:y val="0.17266233550495486"/>
          <c:w val="0.88389129483814521"/>
          <c:h val="0.55843394575678029"/>
        </c:manualLayout>
      </c:layout>
      <c:barChart>
        <c:barDir val="col"/>
        <c:grouping val="clustered"/>
        <c:varyColors val="0"/>
        <c:ser>
          <c:idx val="0"/>
          <c:order val="0"/>
          <c:spPr>
            <a:solidFill>
              <a:schemeClr val="accent4">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'Banguat-Variables'!$B$83:$B$88</c:f>
              <c:numCache>
                <c:formatCode>General</c:formatCode>
                <c:ptCount val="6"/>
                <c:pt idx="0">
                  <c:v>2023</c:v>
                </c:pt>
                <c:pt idx="1">
                  <c:v>2024</c:v>
                </c:pt>
                <c:pt idx="2">
                  <c:v>2025</c:v>
                </c:pt>
                <c:pt idx="3">
                  <c:v>2026</c:v>
                </c:pt>
                <c:pt idx="4">
                  <c:v>2027</c:v>
                </c:pt>
                <c:pt idx="5">
                  <c:v>2028</c:v>
                </c:pt>
              </c:numCache>
            </c:numRef>
          </c:cat>
          <c:val>
            <c:numRef>
              <c:f>'Banguat-Variables'!$C$83:$C$88</c:f>
              <c:numCache>
                <c:formatCode>#,##0.00</c:formatCode>
                <c:ptCount val="6"/>
                <c:pt idx="0">
                  <c:v>7.78</c:v>
                </c:pt>
                <c:pt idx="1">
                  <c:v>7.8</c:v>
                </c:pt>
                <c:pt idx="2">
                  <c:v>7.82</c:v>
                </c:pt>
                <c:pt idx="3">
                  <c:v>7.83</c:v>
                </c:pt>
                <c:pt idx="4">
                  <c:v>7.85</c:v>
                </c:pt>
                <c:pt idx="5">
                  <c:v>7.85</c:v>
                </c:pt>
              </c:numCache>
            </c:numRef>
          </c:val>
          <c:extLst>
            <c:ext xmlns:c16="http://schemas.microsoft.com/office/drawing/2014/chart" uri="{C3380CC4-5D6E-409C-BE32-E72D297353CC}">
              <c16:uniqueId val="{00000000-C316-469E-8ED8-B2AFC8CED2EA}"/>
            </c:ext>
          </c:extLst>
        </c:ser>
        <c:dLbls>
          <c:showLegendKey val="0"/>
          <c:showVal val="0"/>
          <c:showCatName val="0"/>
          <c:showSerName val="0"/>
          <c:showPercent val="0"/>
          <c:showBubbleSize val="0"/>
        </c:dLbls>
        <c:gapWidth val="219"/>
        <c:overlap val="-27"/>
        <c:axId val="214487423"/>
        <c:axId val="214492831"/>
      </c:barChart>
      <c:catAx>
        <c:axId val="2144874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214492831"/>
        <c:crosses val="autoZero"/>
        <c:auto val="1"/>
        <c:lblAlgn val="ctr"/>
        <c:lblOffset val="100"/>
        <c:noMultiLvlLbl val="0"/>
      </c:catAx>
      <c:valAx>
        <c:axId val="21449283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GT"/>
          </a:p>
        </c:txPr>
        <c:crossAx val="21448742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Déficit Fiscal</a:t>
            </a:r>
          </a:p>
          <a:p>
            <a:pPr>
              <a:defRPr/>
            </a:pPr>
            <a:r>
              <a:rPr lang="en-US"/>
              <a:t>(%  en relación al PIB)</a:t>
            </a:r>
          </a:p>
        </c:rich>
      </c:tx>
      <c:layout>
        <c:manualLayout>
          <c:xMode val="edge"/>
          <c:yMode val="edge"/>
          <c:x val="0.35383333333333333"/>
          <c:y val="1.9212295869356393E-2"/>
        </c:manualLayout>
      </c:layout>
      <c:overlay val="1"/>
    </c:title>
    <c:autoTitleDeleted val="0"/>
    <c:plotArea>
      <c:layout>
        <c:manualLayout>
          <c:layoutTarget val="inner"/>
          <c:xMode val="edge"/>
          <c:yMode val="edge"/>
          <c:x val="9.3439051520064584E-2"/>
          <c:y val="0.17005510726448689"/>
          <c:w val="0.86771494472281852"/>
          <c:h val="0.68878485686948576"/>
        </c:manualLayout>
      </c:layout>
      <c:barChart>
        <c:barDir val="col"/>
        <c:grouping val="stacked"/>
        <c:varyColors val="0"/>
        <c:ser>
          <c:idx val="0"/>
          <c:order val="0"/>
          <c:spPr>
            <a:solidFill>
              <a:srgbClr val="CCCCFF"/>
            </a:solidFill>
            <a:ln>
              <a:noFill/>
            </a:ln>
          </c:spPr>
          <c:invertIfNegative val="0"/>
          <c:dLbls>
            <c:dLbl>
              <c:idx val="0"/>
              <c:layout>
                <c:manualLayout>
                  <c:x val="-5.5725828921705384E-3"/>
                  <c:y val="-0.2691535040354882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C7-4E30-B72F-FE7F2E0C5555}"/>
                </c:ext>
              </c:extLst>
            </c:dLbl>
            <c:dLbl>
              <c:idx val="1"/>
              <c:layout>
                <c:manualLayout>
                  <c:x val="3.7150552614470139E-3"/>
                  <c:y val="-0.3002391521077328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C7-4E30-B72F-FE7F2E0C5555}"/>
                </c:ext>
              </c:extLst>
            </c:dLbl>
            <c:dLbl>
              <c:idx val="2"/>
              <c:layout>
                <c:manualLayout>
                  <c:x val="-7.1991024253037494E-17"/>
                  <c:y val="-0.21011487683329863"/>
                </c:manualLayout>
              </c:layout>
              <c:spPr>
                <a:noFill/>
                <a:ln>
                  <a:noFill/>
                </a:ln>
                <a:effectLst/>
              </c:spPr>
              <c:txPr>
                <a:bodyPr wrap="square" lIns="38100" tIns="19050" rIns="38100" bIns="19050" anchor="ctr">
                  <a:noAutofit/>
                </a:bodyPr>
                <a:lstStyle/>
                <a:p>
                  <a:pPr>
                    <a:defRPr/>
                  </a:pPr>
                  <a:endParaRPr lang="es-GT"/>
                </a:p>
              </c:txPr>
              <c:dLblPos val="ctr"/>
              <c:showLegendKey val="0"/>
              <c:showVal val="1"/>
              <c:showCatName val="0"/>
              <c:showSerName val="0"/>
              <c:showPercent val="0"/>
              <c:showBubbleSize val="0"/>
              <c:extLst>
                <c:ext xmlns:c15="http://schemas.microsoft.com/office/drawing/2012/chart" uri="{CE6537A1-D6FC-4f65-9D91-7224C49458BB}">
                  <c15:layout>
                    <c:manualLayout>
                      <c:w val="5.9626636946224568E-2"/>
                      <c:h val="4.1933377473578282E-2"/>
                    </c:manualLayout>
                  </c15:layout>
                </c:ext>
                <c:ext xmlns:c16="http://schemas.microsoft.com/office/drawing/2014/chart" uri="{C3380CC4-5D6E-409C-BE32-E72D297353CC}">
                  <c16:uniqueId val="{00000003-62C7-4E30-B72F-FE7F2E0C5555}"/>
                </c:ext>
              </c:extLst>
            </c:dLbl>
            <c:dLbl>
              <c:idx val="3"/>
              <c:layout>
                <c:manualLayout>
                  <c:x val="-6.8108559663968759E-17"/>
                  <c:y val="-0.1526423669478889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C7-4E30-B72F-FE7F2E0C5555}"/>
                </c:ext>
              </c:extLst>
            </c:dLbl>
            <c:dLbl>
              <c:idx val="4"/>
              <c:layout>
                <c:manualLayout>
                  <c:x val="0"/>
                  <c:y val="-0.1034434385612742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C7-4E30-B72F-FE7F2E0C5555}"/>
                </c:ext>
              </c:extLst>
            </c:dLbl>
            <c:dLbl>
              <c:idx val="5"/>
              <c:layout>
                <c:manualLayout>
                  <c:x val="-1.8575276307235069E-3"/>
                  <c:y val="-5.97602311738562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C7-4E30-B72F-FE7F2E0C5555}"/>
                </c:ext>
              </c:extLst>
            </c:dLbl>
            <c:dLbl>
              <c:idx val="6"/>
              <c:layout>
                <c:manualLayout>
                  <c:x val="-1.8575276307235069E-3"/>
                  <c:y val="-4.28386940423047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2C7-4E30-B72F-FE7F2E0C5555}"/>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'Escenario Macro 2022'!$J$8:$P$8</c:f>
              <c:strCache>
                <c:ptCount val="7"/>
                <c:pt idx="0">
                  <c:v>2023</c:v>
                </c:pt>
                <c:pt idx="1">
                  <c:v>2023*</c:v>
                </c:pt>
                <c:pt idx="2">
                  <c:v>2024</c:v>
                </c:pt>
                <c:pt idx="3">
                  <c:v>2025</c:v>
                </c:pt>
                <c:pt idx="4">
                  <c:v>2026</c:v>
                </c:pt>
                <c:pt idx="5">
                  <c:v>2027</c:v>
                </c:pt>
                <c:pt idx="6">
                  <c:v>2028</c:v>
                </c:pt>
              </c:strCache>
            </c:strRef>
          </c:cat>
          <c:val>
            <c:numRef>
              <c:f>'Escenario Macro 2022'!$J$9:$P$9</c:f>
              <c:numCache>
                <c:formatCode>0.0%</c:formatCode>
                <c:ptCount val="7"/>
                <c:pt idx="0">
                  <c:v>2.5000000000000001E-2</c:v>
                </c:pt>
                <c:pt idx="1">
                  <c:v>2.9000000000000001E-2</c:v>
                </c:pt>
                <c:pt idx="2">
                  <c:v>1.9E-2</c:v>
                </c:pt>
                <c:pt idx="3">
                  <c:v>1.4E-2</c:v>
                </c:pt>
                <c:pt idx="4">
                  <c:v>8.9999999999999993E-3</c:v>
                </c:pt>
                <c:pt idx="5">
                  <c:v>4.0000000000000001E-3</c:v>
                </c:pt>
                <c:pt idx="6">
                  <c:v>2E-3</c:v>
                </c:pt>
              </c:numCache>
            </c:numRef>
          </c:val>
          <c:extLst>
            <c:ext xmlns:c16="http://schemas.microsoft.com/office/drawing/2014/chart" uri="{C3380CC4-5D6E-409C-BE32-E72D297353CC}">
              <c16:uniqueId val="{00000000-823D-425B-886C-8C346EDDC625}"/>
            </c:ext>
          </c:extLst>
        </c:ser>
        <c:dLbls>
          <c:showLegendKey val="0"/>
          <c:showVal val="1"/>
          <c:showCatName val="0"/>
          <c:showSerName val="0"/>
          <c:showPercent val="0"/>
          <c:showBubbleSize val="0"/>
        </c:dLbls>
        <c:gapWidth val="150"/>
        <c:overlap val="100"/>
        <c:axId val="70375680"/>
        <c:axId val="70381952"/>
      </c:barChart>
      <c:catAx>
        <c:axId val="70375680"/>
        <c:scaling>
          <c:orientation val="minMax"/>
        </c:scaling>
        <c:delete val="0"/>
        <c:axPos val="b"/>
        <c:title>
          <c:tx>
            <c:rich>
              <a:bodyPr/>
              <a:lstStyle/>
              <a:p>
                <a:pPr>
                  <a:defRPr/>
                </a:pPr>
                <a:r>
                  <a:rPr lang="es-ES"/>
                  <a:t>Ejercicio Fiscal</a:t>
                </a:r>
              </a:p>
            </c:rich>
          </c:tx>
          <c:layout>
            <c:manualLayout>
              <c:xMode val="edge"/>
              <c:yMode val="edge"/>
              <c:x val="0.8529006317787875"/>
              <c:y val="0.94774744686178281"/>
            </c:manualLayout>
          </c:layout>
          <c:overlay val="0"/>
        </c:title>
        <c:numFmt formatCode="General" sourceLinked="1"/>
        <c:majorTickMark val="out"/>
        <c:minorTickMark val="none"/>
        <c:tickLblPos val="nextTo"/>
        <c:crossAx val="70381952"/>
        <c:crosses val="autoZero"/>
        <c:auto val="1"/>
        <c:lblAlgn val="ctr"/>
        <c:lblOffset val="100"/>
        <c:noMultiLvlLbl val="0"/>
      </c:catAx>
      <c:valAx>
        <c:axId val="70381952"/>
        <c:scaling>
          <c:orientation val="minMax"/>
        </c:scaling>
        <c:delete val="0"/>
        <c:axPos val="l"/>
        <c:majorGridlines/>
        <c:numFmt formatCode="0.0%" sourceLinked="1"/>
        <c:majorTickMark val="out"/>
        <c:minorTickMark val="none"/>
        <c:tickLblPos val="nextTo"/>
        <c:crossAx val="70375680"/>
        <c:crosses val="autoZero"/>
        <c:crossBetween val="between"/>
      </c:valAx>
    </c:plotArea>
    <c:plotVisOnly val="1"/>
    <c:dispBlanksAs val="gap"/>
    <c:showDLblsOverMax val="0"/>
  </c:chart>
  <c:spPr>
    <a:ln>
      <a:noFill/>
    </a:ln>
  </c:spPr>
  <c:txPr>
    <a:bodyPr/>
    <a:lstStyle/>
    <a:p>
      <a:pPr>
        <a:defRPr b="1"/>
      </a:pPr>
      <a:endParaRPr lang="es-GT"/>
    </a:p>
  </c:txPr>
  <c:printSettings>
    <c:headerFooter/>
    <c:pageMargins b="0.75000000000000477" l="0.70000000000000062" r="0.70000000000000062" t="0.75000000000000477"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Estimación de Ingresos Tributarios </a:t>
            </a:r>
          </a:p>
          <a:p>
            <a:pPr>
              <a:defRPr/>
            </a:pPr>
            <a:r>
              <a:rPr lang="en-US"/>
              <a:t>2024-2028</a:t>
            </a:r>
          </a:p>
          <a:p>
            <a:pPr>
              <a:defRPr/>
            </a:pPr>
            <a:r>
              <a:rPr lang="en-US" sz="1400"/>
              <a:t>(Millones de Q.)</a:t>
            </a:r>
          </a:p>
        </c:rich>
      </c:tx>
      <c:layout>
        <c:manualLayout>
          <c:xMode val="edge"/>
          <c:yMode val="edge"/>
          <c:x val="0.25562425934216432"/>
          <c:y val="1.6842101540632391E-2"/>
        </c:manualLayout>
      </c:layout>
      <c:overlay val="0"/>
    </c:title>
    <c:autoTitleDeleted val="0"/>
    <c:plotArea>
      <c:layout>
        <c:manualLayout>
          <c:layoutTarget val="inner"/>
          <c:xMode val="edge"/>
          <c:yMode val="edge"/>
          <c:x val="0.23026517624383247"/>
          <c:y val="0.20160389271240373"/>
          <c:w val="0.74491812888871123"/>
          <c:h val="0.59030788657715016"/>
        </c:manualLayout>
      </c:layout>
      <c:barChart>
        <c:barDir val="col"/>
        <c:grouping val="clustered"/>
        <c:varyColors val="0"/>
        <c:ser>
          <c:idx val="1"/>
          <c:order val="0"/>
          <c:tx>
            <c:v>Ingresos Tributarios</c:v>
          </c:tx>
          <c:spPr>
            <a:solidFill>
              <a:schemeClr val="accent4">
                <a:lumMod val="40000"/>
                <a:lumOff val="6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'Escenario Macro 2022'!$C$77:$G$77</c:f>
              <c:numCache>
                <c:formatCode>General</c:formatCode>
                <c:ptCount val="5"/>
                <c:pt idx="0">
                  <c:v>2024</c:v>
                </c:pt>
                <c:pt idx="1">
                  <c:v>2025</c:v>
                </c:pt>
                <c:pt idx="2">
                  <c:v>2026</c:v>
                </c:pt>
                <c:pt idx="3">
                  <c:v>2027</c:v>
                </c:pt>
                <c:pt idx="4">
                  <c:v>2028</c:v>
                </c:pt>
              </c:numCache>
            </c:numRef>
          </c:cat>
          <c:val>
            <c:numRef>
              <c:f>'Escenario Macro 2022'!$C$79:$G$79</c:f>
              <c:numCache>
                <c:formatCode>#,##0.0</c:formatCode>
                <c:ptCount val="5"/>
                <c:pt idx="0">
                  <c:v>98533.3</c:v>
                </c:pt>
                <c:pt idx="1">
                  <c:v>105693.3</c:v>
                </c:pt>
                <c:pt idx="2">
                  <c:v>113410.3</c:v>
                </c:pt>
                <c:pt idx="3">
                  <c:v>121725.3</c:v>
                </c:pt>
                <c:pt idx="4">
                  <c:v>130549.4</c:v>
                </c:pt>
              </c:numCache>
            </c:numRef>
          </c:val>
          <c:extLst>
            <c:ext xmlns:c16="http://schemas.microsoft.com/office/drawing/2014/chart" uri="{C3380CC4-5D6E-409C-BE32-E72D297353CC}">
              <c16:uniqueId val="{00000002-359E-4AFD-9E5C-DDFAF868817C}"/>
            </c:ext>
          </c:extLst>
        </c:ser>
        <c:dLbls>
          <c:showLegendKey val="0"/>
          <c:showVal val="0"/>
          <c:showCatName val="0"/>
          <c:showSerName val="0"/>
          <c:showPercent val="0"/>
          <c:showBubbleSize val="0"/>
        </c:dLbls>
        <c:gapWidth val="150"/>
        <c:axId val="70429312"/>
        <c:axId val="70441216"/>
      </c:barChart>
      <c:catAx>
        <c:axId val="70429312"/>
        <c:scaling>
          <c:orientation val="minMax"/>
        </c:scaling>
        <c:delete val="0"/>
        <c:axPos val="b"/>
        <c:numFmt formatCode="General" sourceLinked="1"/>
        <c:majorTickMark val="out"/>
        <c:minorTickMark val="none"/>
        <c:tickLblPos val="nextTo"/>
        <c:crossAx val="70441216"/>
        <c:crosses val="autoZero"/>
        <c:auto val="1"/>
        <c:lblAlgn val="ctr"/>
        <c:lblOffset val="100"/>
        <c:noMultiLvlLbl val="0"/>
      </c:catAx>
      <c:valAx>
        <c:axId val="70441216"/>
        <c:scaling>
          <c:orientation val="minMax"/>
        </c:scaling>
        <c:delete val="0"/>
        <c:axPos val="l"/>
        <c:majorGridlines/>
        <c:numFmt formatCode="#,##0.0" sourceLinked="1"/>
        <c:majorTickMark val="out"/>
        <c:minorTickMark val="none"/>
        <c:tickLblPos val="nextTo"/>
        <c:txPr>
          <a:bodyPr/>
          <a:lstStyle/>
          <a:p>
            <a:pPr>
              <a:defRPr b="1"/>
            </a:pPr>
            <a:endParaRPr lang="es-GT"/>
          </a:p>
        </c:txPr>
        <c:crossAx val="70429312"/>
        <c:crosses val="autoZero"/>
        <c:crossBetween val="between"/>
      </c:valAx>
      <c:dTable>
        <c:showHorzBorder val="1"/>
        <c:showVertBorder val="1"/>
        <c:showOutline val="1"/>
        <c:showKeys val="0"/>
        <c:txPr>
          <a:bodyPr/>
          <a:lstStyle/>
          <a:p>
            <a:pPr rtl="0">
              <a:defRPr b="1"/>
            </a:pPr>
            <a:endParaRPr lang="es-GT"/>
          </a:p>
        </c:txPr>
      </c:dTable>
      <c:spPr>
        <a:noFill/>
      </c:spPr>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mn-lt"/>
              </a:defRPr>
            </a:pPr>
            <a:r>
              <a:rPr lang="es-ES">
                <a:latin typeface="+mn-lt"/>
              </a:rPr>
              <a:t>Carga Tributaria</a:t>
            </a:r>
          </a:p>
          <a:p>
            <a:pPr>
              <a:defRPr>
                <a:latin typeface="+mn-lt"/>
              </a:defRPr>
            </a:pPr>
            <a:r>
              <a:rPr lang="es-ES">
                <a:latin typeface="+mn-lt"/>
              </a:rPr>
              <a:t>(% en relación</a:t>
            </a:r>
            <a:r>
              <a:rPr lang="es-ES" baseline="0">
                <a:latin typeface="+mn-lt"/>
              </a:rPr>
              <a:t> al PIB))</a:t>
            </a:r>
            <a:endParaRPr lang="es-ES">
              <a:latin typeface="+mn-lt"/>
            </a:endParaRPr>
          </a:p>
        </c:rich>
      </c:tx>
      <c:overlay val="0"/>
    </c:title>
    <c:autoTitleDeleted val="0"/>
    <c:plotArea>
      <c:layout>
        <c:manualLayout>
          <c:layoutTarget val="inner"/>
          <c:xMode val="edge"/>
          <c:yMode val="edge"/>
          <c:x val="7.9285282051396122E-2"/>
          <c:y val="0.1921283703173467"/>
          <c:w val="0.88162676338228108"/>
          <c:h val="0.61770484371271772"/>
        </c:manualLayout>
      </c:layout>
      <c:barChart>
        <c:barDir val="col"/>
        <c:grouping val="clustered"/>
        <c:varyColors val="0"/>
        <c:ser>
          <c:idx val="0"/>
          <c:order val="0"/>
          <c:tx>
            <c:v>Potcenje</c:v>
          </c:tx>
          <c:spPr>
            <a:solidFill>
              <a:srgbClr val="CCCCFF"/>
            </a:solidFill>
          </c:spPr>
          <c:invertIfNegative val="0"/>
          <c:dPt>
            <c:idx val="0"/>
            <c:invertIfNegative val="0"/>
            <c:bubble3D val="0"/>
            <c:spPr>
              <a:solidFill>
                <a:srgbClr val="CCCCFF"/>
              </a:solidFill>
              <a:ln>
                <a:noFill/>
              </a:ln>
            </c:spPr>
            <c:extLst>
              <c:ext xmlns:c16="http://schemas.microsoft.com/office/drawing/2014/chart" uri="{C3380CC4-5D6E-409C-BE32-E72D297353CC}">
                <c16:uniqueId val="{00000000-5FFE-44E1-BFDA-323E6F81F0A8}"/>
              </c:ext>
            </c:extLst>
          </c:dPt>
          <c:dLbls>
            <c:spPr>
              <a:noFill/>
              <a:ln>
                <a:noFill/>
              </a:ln>
              <a:effectLst/>
            </c:spPr>
            <c:txPr>
              <a:bodyPr/>
              <a:lstStyle/>
              <a:p>
                <a:pPr>
                  <a:defRPr b="1"/>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'Escenario Macro 2022'!$B$111:$H$111</c:f>
              <c:strCache>
                <c:ptCount val="7"/>
                <c:pt idx="0">
                  <c:v>2023</c:v>
                </c:pt>
                <c:pt idx="1">
                  <c:v>2023*</c:v>
                </c:pt>
                <c:pt idx="2">
                  <c:v>2024</c:v>
                </c:pt>
                <c:pt idx="3">
                  <c:v>2025</c:v>
                </c:pt>
                <c:pt idx="4">
                  <c:v>2026</c:v>
                </c:pt>
                <c:pt idx="5">
                  <c:v>2027</c:v>
                </c:pt>
                <c:pt idx="6">
                  <c:v>2028</c:v>
                </c:pt>
              </c:strCache>
            </c:strRef>
          </c:cat>
          <c:val>
            <c:numRef>
              <c:f>'Escenario Macro 2022'!$B$112:$H$112</c:f>
              <c:numCache>
                <c:formatCode>0.0%</c:formatCode>
                <c:ptCount val="7"/>
                <c:pt idx="0">
                  <c:v>0.109</c:v>
                </c:pt>
                <c:pt idx="1">
                  <c:v>0.109</c:v>
                </c:pt>
                <c:pt idx="2">
                  <c:v>0.11700000000000001</c:v>
                </c:pt>
                <c:pt idx="3">
                  <c:v>0.123</c:v>
                </c:pt>
                <c:pt idx="4">
                  <c:v>0.11899999999999999</c:v>
                </c:pt>
                <c:pt idx="5">
                  <c:v>0.12</c:v>
                </c:pt>
                <c:pt idx="6">
                  <c:v>0.121</c:v>
                </c:pt>
              </c:numCache>
            </c:numRef>
          </c:val>
          <c:extLst>
            <c:ext xmlns:c16="http://schemas.microsoft.com/office/drawing/2014/chart" uri="{C3380CC4-5D6E-409C-BE32-E72D297353CC}">
              <c16:uniqueId val="{00000000-B91D-4F82-B47D-65917411213A}"/>
            </c:ext>
          </c:extLst>
        </c:ser>
        <c:dLbls>
          <c:showLegendKey val="0"/>
          <c:showVal val="1"/>
          <c:showCatName val="0"/>
          <c:showSerName val="0"/>
          <c:showPercent val="0"/>
          <c:showBubbleSize val="0"/>
        </c:dLbls>
        <c:gapWidth val="150"/>
        <c:axId val="70496640"/>
        <c:axId val="70498560"/>
      </c:barChart>
      <c:catAx>
        <c:axId val="70496640"/>
        <c:scaling>
          <c:orientation val="minMax"/>
        </c:scaling>
        <c:delete val="0"/>
        <c:axPos val="b"/>
        <c:title>
          <c:tx>
            <c:rich>
              <a:bodyPr/>
              <a:lstStyle/>
              <a:p>
                <a:pPr>
                  <a:defRPr/>
                </a:pPr>
                <a:r>
                  <a:rPr lang="es-ES"/>
                  <a:t>Ejercicio Fiscal</a:t>
                </a:r>
              </a:p>
            </c:rich>
          </c:tx>
          <c:layout>
            <c:manualLayout>
              <c:xMode val="edge"/>
              <c:yMode val="edge"/>
              <c:x val="0.78509338643914861"/>
              <c:y val="0.90330653356653512"/>
            </c:manualLayout>
          </c:layout>
          <c:overlay val="0"/>
        </c:title>
        <c:numFmt formatCode="General" sourceLinked="1"/>
        <c:majorTickMark val="out"/>
        <c:minorTickMark val="none"/>
        <c:tickLblPos val="nextTo"/>
        <c:txPr>
          <a:bodyPr/>
          <a:lstStyle/>
          <a:p>
            <a:pPr>
              <a:defRPr b="1"/>
            </a:pPr>
            <a:endParaRPr lang="es-GT"/>
          </a:p>
        </c:txPr>
        <c:crossAx val="70498560"/>
        <c:crosses val="autoZero"/>
        <c:auto val="1"/>
        <c:lblAlgn val="ctr"/>
        <c:lblOffset val="100"/>
        <c:noMultiLvlLbl val="0"/>
      </c:catAx>
      <c:valAx>
        <c:axId val="70498560"/>
        <c:scaling>
          <c:orientation val="minMax"/>
        </c:scaling>
        <c:delete val="0"/>
        <c:axPos val="l"/>
        <c:majorGridlines/>
        <c:numFmt formatCode="0.0%" sourceLinked="1"/>
        <c:majorTickMark val="out"/>
        <c:minorTickMark val="none"/>
        <c:tickLblPos val="nextTo"/>
        <c:txPr>
          <a:bodyPr/>
          <a:lstStyle/>
          <a:p>
            <a:pPr>
              <a:defRPr b="1"/>
            </a:pPr>
            <a:endParaRPr lang="es-GT"/>
          </a:p>
        </c:txPr>
        <c:crossAx val="70496640"/>
        <c:crosses val="autoZero"/>
        <c:crossBetween val="between"/>
      </c:valAx>
      <c:spPr>
        <a:noFill/>
      </c:spPr>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Deuda Pública </a:t>
            </a:r>
          </a:p>
          <a:p>
            <a:pPr>
              <a:defRPr/>
            </a:pPr>
            <a:r>
              <a:rPr lang="en-US"/>
              <a:t>(% respecto al PIB)</a:t>
            </a:r>
          </a:p>
        </c:rich>
      </c:tx>
      <c:overlay val="0"/>
    </c:title>
    <c:autoTitleDeleted val="0"/>
    <c:plotArea>
      <c:layout/>
      <c:barChart>
        <c:barDir val="col"/>
        <c:grouping val="clustered"/>
        <c:varyColors val="0"/>
        <c:ser>
          <c:idx val="0"/>
          <c:order val="0"/>
          <c:spPr>
            <a:solidFill>
              <a:srgbClr val="CCCCFF"/>
            </a:solidFill>
          </c:spPr>
          <c:invertIfNegative val="0"/>
          <c:dLbls>
            <c:spPr>
              <a:noFill/>
              <a:ln>
                <a:noFill/>
              </a:ln>
              <a:effectLst/>
            </c:spPr>
            <c:txPr>
              <a:bodyPr/>
              <a:lstStyle/>
              <a:p>
                <a:pPr>
                  <a:defRPr b="1"/>
                </a:pPr>
                <a:endParaRPr lang="es-G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'Escenario Macro 2022'!$C$45:$L$45</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'Escenario Macro 2022'!$C$46:$L$46</c:f>
              <c:numCache>
                <c:formatCode>0.0%</c:formatCode>
                <c:ptCount val="10"/>
                <c:pt idx="0">
                  <c:v>0.248</c:v>
                </c:pt>
                <c:pt idx="1">
                  <c:v>0.249</c:v>
                </c:pt>
                <c:pt idx="2">
                  <c:v>0.25</c:v>
                </c:pt>
                <c:pt idx="3">
                  <c:v>0.252</c:v>
                </c:pt>
                <c:pt idx="4">
                  <c:v>0.26500000000000001</c:v>
                </c:pt>
                <c:pt idx="5">
                  <c:v>0.26500000000000001</c:v>
                </c:pt>
                <c:pt idx="6">
                  <c:v>0.315</c:v>
                </c:pt>
                <c:pt idx="7">
                  <c:v>0.308</c:v>
                </c:pt>
                <c:pt idx="8">
                  <c:v>0.29199999999999998</c:v>
                </c:pt>
                <c:pt idx="9">
                  <c:v>0.26800000000000002</c:v>
                </c:pt>
              </c:numCache>
            </c:numRef>
          </c:val>
          <c:extLst>
            <c:ext xmlns:c16="http://schemas.microsoft.com/office/drawing/2014/chart" uri="{C3380CC4-5D6E-409C-BE32-E72D297353CC}">
              <c16:uniqueId val="{00000000-181F-4AF3-B788-2C00041BD3B2}"/>
            </c:ext>
          </c:extLst>
        </c:ser>
        <c:dLbls>
          <c:showLegendKey val="0"/>
          <c:showVal val="1"/>
          <c:showCatName val="0"/>
          <c:showSerName val="0"/>
          <c:showPercent val="0"/>
          <c:showBubbleSize val="0"/>
        </c:dLbls>
        <c:gapWidth val="150"/>
        <c:axId val="70785280"/>
        <c:axId val="70943104"/>
      </c:barChart>
      <c:catAx>
        <c:axId val="70785280"/>
        <c:scaling>
          <c:orientation val="minMax"/>
        </c:scaling>
        <c:delete val="0"/>
        <c:axPos val="b"/>
        <c:title>
          <c:tx>
            <c:rich>
              <a:bodyPr/>
              <a:lstStyle/>
              <a:p>
                <a:pPr>
                  <a:defRPr/>
                </a:pPr>
                <a:r>
                  <a:rPr lang="en-US"/>
                  <a:t>Ejercicio Fiscal</a:t>
                </a:r>
              </a:p>
            </c:rich>
          </c:tx>
          <c:layout>
            <c:manualLayout>
              <c:xMode val="edge"/>
              <c:yMode val="edge"/>
              <c:x val="0.83018143044619574"/>
              <c:y val="0.93271900879352465"/>
            </c:manualLayout>
          </c:layout>
          <c:overlay val="0"/>
        </c:title>
        <c:numFmt formatCode="General" sourceLinked="1"/>
        <c:majorTickMark val="out"/>
        <c:minorTickMark val="none"/>
        <c:tickLblPos val="nextTo"/>
        <c:txPr>
          <a:bodyPr/>
          <a:lstStyle/>
          <a:p>
            <a:pPr>
              <a:defRPr b="1"/>
            </a:pPr>
            <a:endParaRPr lang="es-GT"/>
          </a:p>
        </c:txPr>
        <c:crossAx val="70943104"/>
        <c:crosses val="autoZero"/>
        <c:auto val="1"/>
        <c:lblAlgn val="ctr"/>
        <c:lblOffset val="100"/>
        <c:noMultiLvlLbl val="0"/>
      </c:catAx>
      <c:valAx>
        <c:axId val="70943104"/>
        <c:scaling>
          <c:orientation val="minMax"/>
        </c:scaling>
        <c:delete val="0"/>
        <c:axPos val="l"/>
        <c:majorGridlines/>
        <c:numFmt formatCode="0.0%" sourceLinked="1"/>
        <c:majorTickMark val="out"/>
        <c:minorTickMark val="none"/>
        <c:tickLblPos val="nextTo"/>
        <c:txPr>
          <a:bodyPr/>
          <a:lstStyle/>
          <a:p>
            <a:pPr>
              <a:defRPr b="1"/>
            </a:pPr>
            <a:endParaRPr lang="es-GT"/>
          </a:p>
        </c:txPr>
        <c:crossAx val="70785280"/>
        <c:crosses val="autoZero"/>
        <c:crossBetween val="between"/>
      </c:valAx>
      <c:spPr>
        <a:noFill/>
      </c:spPr>
    </c:plotArea>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729614</xdr:colOff>
      <xdr:row>1</xdr:row>
      <xdr:rowOff>122872</xdr:rowOff>
    </xdr:from>
    <xdr:to>
      <xdr:col>13</xdr:col>
      <xdr:colOff>729615</xdr:colOff>
      <xdr:row>19</xdr:row>
      <xdr:rowOff>156210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746760</xdr:colOff>
      <xdr:row>24</xdr:row>
      <xdr:rowOff>6666</xdr:rowOff>
    </xdr:from>
    <xdr:to>
      <xdr:col>13</xdr:col>
      <xdr:colOff>746760</xdr:colOff>
      <xdr:row>44</xdr:row>
      <xdr:rowOff>127635</xdr:rowOff>
    </xdr:to>
    <xdr:graphicFrame macro="">
      <xdr:nvGraphicFramePr>
        <xdr:cNvPr id="8" name="7 Gráfico">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714374</xdr:colOff>
      <xdr:row>1</xdr:row>
      <xdr:rowOff>176211</xdr:rowOff>
    </xdr:from>
    <xdr:to>
      <xdr:col>21</xdr:col>
      <xdr:colOff>685799</xdr:colOff>
      <xdr:row>21</xdr:row>
      <xdr:rowOff>9525</xdr:rowOff>
    </xdr:to>
    <xdr:graphicFrame macro="">
      <xdr:nvGraphicFramePr>
        <xdr:cNvPr id="9" name="8 Gráfico">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28574</xdr:colOff>
      <xdr:row>25</xdr:row>
      <xdr:rowOff>58101</xdr:rowOff>
    </xdr:from>
    <xdr:to>
      <xdr:col>22</xdr:col>
      <xdr:colOff>19049</xdr:colOff>
      <xdr:row>45</xdr:row>
      <xdr:rowOff>45720</xdr:rowOff>
    </xdr:to>
    <xdr:graphicFrame macro="">
      <xdr:nvGraphicFramePr>
        <xdr:cNvPr id="10" name="9 Gráfico">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137160</xdr:colOff>
      <xdr:row>76</xdr:row>
      <xdr:rowOff>171450</xdr:rowOff>
    </xdr:from>
    <xdr:to>
      <xdr:col>11</xdr:col>
      <xdr:colOff>655320</xdr:colOff>
      <xdr:row>94</xdr:row>
      <xdr:rowOff>175260</xdr:rowOff>
    </xdr:to>
    <xdr:graphicFrame macro="">
      <xdr:nvGraphicFramePr>
        <xdr:cNvPr id="2" name="Gráfico 1">
          <a:extLst>
            <a:ext uri="{FF2B5EF4-FFF2-40B4-BE49-F238E27FC236}">
              <a16:creationId xmlns:a16="http://schemas.microsoft.com/office/drawing/2014/main" id="{0B00F57A-8561-47E5-BE3C-335A5CCB70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0.89267</cdr:y>
    </cdr:from>
    <cdr:to>
      <cdr:x>1</cdr:x>
      <cdr:y>0.99215</cdr:y>
    </cdr:to>
    <cdr:sp macro="" textlink="">
      <cdr:nvSpPr>
        <cdr:cNvPr id="2" name="1 CuadroTexto"/>
        <cdr:cNvSpPr txBox="1"/>
      </cdr:nvSpPr>
      <cdr:spPr>
        <a:xfrm xmlns:a="http://schemas.openxmlformats.org/drawingml/2006/main">
          <a:off x="0" y="3248024"/>
          <a:ext cx="5848349" cy="361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s-ES" sz="900" b="1"/>
        </a:p>
        <a:p xmlns:a="http://schemas.openxmlformats.org/drawingml/2006/main">
          <a:r>
            <a:rPr lang="es-ES" sz="900" b="1"/>
            <a:t>Fuente: Estimaciones MINFIN con datos SAT y Banco de Guatemala</a:t>
          </a:r>
        </a:p>
        <a:p xmlns:a="http://schemas.openxmlformats.org/drawingml/2006/main">
          <a:r>
            <a:rPr lang="es-ES" sz="900" b="1" baseline="0"/>
            <a:t>*  Vigente a Junio-2023</a:t>
          </a:r>
        </a:p>
        <a:p xmlns:a="http://schemas.openxmlformats.org/drawingml/2006/main">
          <a:endParaRPr lang="es-ES" sz="900" b="1"/>
        </a:p>
      </cdr:txBody>
    </cdr:sp>
  </cdr:relSizeAnchor>
</c:userShapes>
</file>

<file path=xl/drawings/drawing11.xml><?xml version="1.0" encoding="utf-8"?>
<c:userShapes xmlns:c="http://schemas.openxmlformats.org/drawingml/2006/chart">
  <cdr:relSizeAnchor xmlns:cdr="http://schemas.openxmlformats.org/drawingml/2006/chartDrawing">
    <cdr:from>
      <cdr:x>8.84709E-17</cdr:x>
      <cdr:y>0.89579</cdr:y>
    </cdr:from>
    <cdr:to>
      <cdr:x>1</cdr:x>
      <cdr:y>0.97561</cdr:y>
    </cdr:to>
    <cdr:sp macro="" textlink="">
      <cdr:nvSpPr>
        <cdr:cNvPr id="2" name="1 CuadroTexto"/>
        <cdr:cNvSpPr txBox="1"/>
      </cdr:nvSpPr>
      <cdr:spPr>
        <a:xfrm xmlns:a="http://schemas.openxmlformats.org/drawingml/2006/main">
          <a:off x="57150" y="3848100"/>
          <a:ext cx="6096000" cy="3429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s-ES" sz="900" b="1"/>
        </a:p>
        <a:p xmlns:a="http://schemas.openxmlformats.org/drawingml/2006/main">
          <a:r>
            <a:rPr lang="es-ES" sz="900" b="1"/>
            <a:t>Fuente:  MINFIN,</a:t>
          </a:r>
          <a:r>
            <a:rPr lang="es-ES" sz="900" b="1" baseline="0"/>
            <a:t> Dirección de Crédito Público. </a:t>
          </a:r>
        </a:p>
        <a:p xmlns:a="http://schemas.openxmlformats.org/drawingml/2006/main">
          <a:r>
            <a:rPr lang="es-ES" sz="900" b="1" baseline="0"/>
            <a:t>           *)  Datos observados al 31-Mayo-2023</a:t>
          </a:r>
          <a:endParaRPr lang="es-ES" sz="900" b="1"/>
        </a:p>
      </cdr:txBody>
    </cdr:sp>
  </cdr:relSizeAnchor>
  <cdr:relSizeAnchor xmlns:cdr="http://schemas.openxmlformats.org/drawingml/2006/chartDrawing">
    <cdr:from>
      <cdr:x>0.96231</cdr:x>
      <cdr:y>0.25375</cdr:y>
    </cdr:from>
    <cdr:to>
      <cdr:x>0.99271</cdr:x>
      <cdr:y>0.28976</cdr:y>
    </cdr:to>
    <cdr:sp macro="" textlink="">
      <cdr:nvSpPr>
        <cdr:cNvPr id="3" name="CuadroTexto 2">
          <a:extLst xmlns:a="http://schemas.openxmlformats.org/drawingml/2006/main">
            <a:ext uri="{FF2B5EF4-FFF2-40B4-BE49-F238E27FC236}">
              <a16:creationId xmlns:a16="http://schemas.microsoft.com/office/drawing/2014/main" id="{239F3B5B-BD58-43A1-8DA4-91629FA0DFFD}"/>
            </a:ext>
          </a:extLst>
        </cdr:cNvPr>
        <cdr:cNvSpPr txBox="1"/>
      </cdr:nvSpPr>
      <cdr:spPr>
        <a:xfrm xmlns:a="http://schemas.openxmlformats.org/drawingml/2006/main">
          <a:off x="6031230" y="1127760"/>
          <a:ext cx="190500" cy="16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GT" sz="1600" b="1"/>
            <a:t>*</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0.8972</cdr:y>
    </cdr:from>
    <cdr:to>
      <cdr:x>1</cdr:x>
      <cdr:y>0.99374</cdr:y>
    </cdr:to>
    <cdr:sp macro="" textlink="">
      <cdr:nvSpPr>
        <cdr:cNvPr id="2" name="1 CuadroTexto">
          <a:extLst xmlns:a="http://schemas.openxmlformats.org/drawingml/2006/main">
            <a:ext uri="{FF2B5EF4-FFF2-40B4-BE49-F238E27FC236}">
              <a16:creationId xmlns:a16="http://schemas.microsoft.com/office/drawing/2014/main" id="{01A12E71-D7CE-4E30-AF8F-6C081B4F07FC}"/>
            </a:ext>
          </a:extLst>
        </cdr:cNvPr>
        <cdr:cNvSpPr txBox="1"/>
      </cdr:nvSpPr>
      <cdr:spPr>
        <a:xfrm xmlns:a="http://schemas.openxmlformats.org/drawingml/2006/main">
          <a:off x="0" y="2926080"/>
          <a:ext cx="5585460" cy="314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b="1"/>
            <a:t>Fuente: Estimaciones MINFIN</a:t>
          </a:r>
        </a:p>
        <a:p xmlns:a="http://schemas.openxmlformats.org/drawingml/2006/main">
          <a:r>
            <a:rPr lang="es-ES" sz="900" b="1" baseline="0"/>
            <a:t>*  Vigente a Junio-2023</a:t>
          </a:r>
        </a:p>
        <a:p xmlns:a="http://schemas.openxmlformats.org/drawingml/2006/main">
          <a:endParaRPr lang="es-ES" sz="900" b="1"/>
        </a:p>
      </cdr:txBody>
    </cdr:sp>
  </cdr:relSizeAnchor>
</c:userShapes>
</file>

<file path=xl/drawings/drawing13.xml><?xml version="1.0" encoding="utf-8"?>
<c:userShapes xmlns:c="http://schemas.openxmlformats.org/drawingml/2006/chart">
  <cdr:relSizeAnchor xmlns:cdr="http://schemas.openxmlformats.org/drawingml/2006/chartDrawing">
    <cdr:from>
      <cdr:x>0</cdr:x>
      <cdr:y>0.8972</cdr:y>
    </cdr:from>
    <cdr:to>
      <cdr:x>1</cdr:x>
      <cdr:y>0.99374</cdr:y>
    </cdr:to>
    <cdr:sp macro="" textlink="">
      <cdr:nvSpPr>
        <cdr:cNvPr id="2" name="1 CuadroTexto">
          <a:extLst xmlns:a="http://schemas.openxmlformats.org/drawingml/2006/main">
            <a:ext uri="{FF2B5EF4-FFF2-40B4-BE49-F238E27FC236}">
              <a16:creationId xmlns:a16="http://schemas.microsoft.com/office/drawing/2014/main" id="{01A12E71-D7CE-4E30-AF8F-6C081B4F07FC}"/>
            </a:ext>
          </a:extLst>
        </cdr:cNvPr>
        <cdr:cNvSpPr txBox="1"/>
      </cdr:nvSpPr>
      <cdr:spPr>
        <a:xfrm xmlns:a="http://schemas.openxmlformats.org/drawingml/2006/main">
          <a:off x="0" y="2926080"/>
          <a:ext cx="5585460" cy="314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b="1"/>
            <a:t>Fuente: Estimaciones MINFIN</a:t>
          </a:r>
        </a:p>
        <a:p xmlns:a="http://schemas.openxmlformats.org/drawingml/2006/main">
          <a:r>
            <a:rPr lang="es-ES" sz="900" b="1" baseline="0"/>
            <a:t>*  Vigente a Junio-2023</a:t>
          </a:r>
        </a:p>
        <a:p xmlns:a="http://schemas.openxmlformats.org/drawingml/2006/main">
          <a:endParaRPr lang="es-ES" sz="900" b="1"/>
        </a:p>
      </cdr:txBody>
    </cdr:sp>
  </cdr:relSizeAnchor>
</c:userShapes>
</file>

<file path=xl/drawings/drawing14.xml><?xml version="1.0" encoding="utf-8"?>
<c:userShapes xmlns:c="http://schemas.openxmlformats.org/drawingml/2006/chart">
  <cdr:relSizeAnchor xmlns:cdr="http://schemas.openxmlformats.org/drawingml/2006/chartDrawing">
    <cdr:from>
      <cdr:x>0</cdr:x>
      <cdr:y>0.8972</cdr:y>
    </cdr:from>
    <cdr:to>
      <cdr:x>1</cdr:x>
      <cdr:y>0.99374</cdr:y>
    </cdr:to>
    <cdr:sp macro="" textlink="">
      <cdr:nvSpPr>
        <cdr:cNvPr id="2" name="1 CuadroTexto">
          <a:extLst xmlns:a="http://schemas.openxmlformats.org/drawingml/2006/main">
            <a:ext uri="{FF2B5EF4-FFF2-40B4-BE49-F238E27FC236}">
              <a16:creationId xmlns:a16="http://schemas.microsoft.com/office/drawing/2014/main" id="{01A12E71-D7CE-4E30-AF8F-6C081B4F07FC}"/>
            </a:ext>
          </a:extLst>
        </cdr:cNvPr>
        <cdr:cNvSpPr txBox="1"/>
      </cdr:nvSpPr>
      <cdr:spPr>
        <a:xfrm xmlns:a="http://schemas.openxmlformats.org/drawingml/2006/main">
          <a:off x="0" y="2926080"/>
          <a:ext cx="5585460" cy="314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b="1"/>
            <a:t>Fuente: Estimaciones MINFIN</a:t>
          </a:r>
        </a:p>
        <a:p xmlns:a="http://schemas.openxmlformats.org/drawingml/2006/main">
          <a:r>
            <a:rPr lang="es-ES" sz="900" b="1" baseline="0"/>
            <a:t>*  Vigente a Junio-2023</a:t>
          </a:r>
        </a:p>
        <a:p xmlns:a="http://schemas.openxmlformats.org/drawingml/2006/main">
          <a:endParaRPr lang="es-ES" sz="900" b="1"/>
        </a:p>
      </cdr:txBody>
    </cdr:sp>
  </cdr:relSizeAnchor>
</c:userShapes>
</file>

<file path=xl/drawings/drawing2.xml><?xml version="1.0" encoding="utf-8"?>
<c:userShapes xmlns:c="http://schemas.openxmlformats.org/drawingml/2006/chart">
  <cdr:relSizeAnchor xmlns:cdr="http://schemas.openxmlformats.org/drawingml/2006/chartDrawing">
    <cdr:from>
      <cdr:x>0</cdr:x>
      <cdr:y>0.91698</cdr:y>
    </cdr:from>
    <cdr:to>
      <cdr:x>0.44107</cdr:x>
      <cdr:y>0.97956</cdr:y>
    </cdr:to>
    <cdr:sp macro="" textlink="">
      <cdr:nvSpPr>
        <cdr:cNvPr id="3" name="1 CuadroTexto"/>
        <cdr:cNvSpPr txBox="1"/>
      </cdr:nvSpPr>
      <cdr:spPr>
        <a:xfrm xmlns:a="http://schemas.openxmlformats.org/drawingml/2006/main">
          <a:off x="0" y="3077081"/>
          <a:ext cx="2466940" cy="2099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1050" b="1"/>
            <a:t>Fuente: Proyecciones BANGUAT.</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0.93048</cdr:y>
    </cdr:from>
    <cdr:to>
      <cdr:x>0.44107</cdr:x>
      <cdr:y>0.994</cdr:y>
    </cdr:to>
    <cdr:sp macro="" textlink="">
      <cdr:nvSpPr>
        <cdr:cNvPr id="3" name="1 CuadroTexto"/>
        <cdr:cNvSpPr txBox="1"/>
      </cdr:nvSpPr>
      <cdr:spPr>
        <a:xfrm xmlns:a="http://schemas.openxmlformats.org/drawingml/2006/main">
          <a:off x="0" y="3544238"/>
          <a:ext cx="2466940" cy="241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1050" b="1"/>
            <a:t>Fuente: Proyecciones BANGUAT.</a:t>
          </a:r>
        </a:p>
      </cdr:txBody>
    </cdr:sp>
  </cdr:relSizeAnchor>
</c:userShapes>
</file>

<file path=xl/drawings/drawing4.xml><?xml version="1.0" encoding="utf-8"?>
<c:userShapes xmlns:c="http://schemas.openxmlformats.org/drawingml/2006/chart">
  <cdr:relSizeAnchor xmlns:cdr="http://schemas.openxmlformats.org/drawingml/2006/chartDrawing">
    <cdr:from>
      <cdr:x>0.00276</cdr:x>
      <cdr:y>0.90138</cdr:y>
    </cdr:from>
    <cdr:to>
      <cdr:x>0.44621</cdr:x>
      <cdr:y>0.96538</cdr:y>
    </cdr:to>
    <cdr:sp macro="" textlink="">
      <cdr:nvSpPr>
        <cdr:cNvPr id="3" name="1 CuadroTexto"/>
        <cdr:cNvSpPr txBox="1"/>
      </cdr:nvSpPr>
      <cdr:spPr>
        <a:xfrm xmlns:a="http://schemas.openxmlformats.org/drawingml/2006/main">
          <a:off x="15240" y="3174105"/>
          <a:ext cx="2447305" cy="2253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1050" b="1"/>
            <a:t>Fuente: Proyecciones BANGUAT.</a:t>
          </a:r>
        </a:p>
      </cdr:txBody>
    </cdr:sp>
  </cdr:relSizeAnchor>
</c:userShapes>
</file>

<file path=xl/drawings/drawing5.xml><?xml version="1.0" encoding="utf-8"?>
<c:userShapes xmlns:c="http://schemas.openxmlformats.org/drawingml/2006/chart">
  <cdr:relSizeAnchor xmlns:cdr="http://schemas.openxmlformats.org/drawingml/2006/chartDrawing">
    <cdr:from>
      <cdr:x>0.01961</cdr:x>
      <cdr:y>0.8155</cdr:y>
    </cdr:from>
    <cdr:to>
      <cdr:x>1</cdr:x>
      <cdr:y>0.9772</cdr:y>
    </cdr:to>
    <cdr:sp macro="" textlink="">
      <cdr:nvSpPr>
        <cdr:cNvPr id="3" name="2 CuadroTexto"/>
        <cdr:cNvSpPr txBox="1"/>
      </cdr:nvSpPr>
      <cdr:spPr>
        <a:xfrm xmlns:a="http://schemas.openxmlformats.org/drawingml/2006/main">
          <a:off x="108586" y="2997519"/>
          <a:ext cx="5429249" cy="5943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1050" b="1"/>
            <a:t>Fuente: Proyecciones BANGUAT .</a:t>
          </a:r>
        </a:p>
        <a:p xmlns:a="http://schemas.openxmlformats.org/drawingml/2006/main">
          <a:r>
            <a:rPr lang="es-ES" sz="1050" b="1"/>
            <a:t>Nota:</a:t>
          </a:r>
          <a:r>
            <a:rPr lang="es-ES" sz="1050" b="1" baseline="0"/>
            <a:t> Corresponde a la meta de inflación de mediano plazo, determinada por la Autoridad Monetaria.</a:t>
          </a:r>
          <a:endParaRPr lang="es-ES" sz="1050" b="1"/>
        </a:p>
        <a:p xmlns:a="http://schemas.openxmlformats.org/drawingml/2006/main">
          <a:endParaRPr lang="es-ES" sz="1050" b="1"/>
        </a:p>
      </cdr:txBody>
    </cdr:sp>
  </cdr:relSizeAnchor>
</c:userShapes>
</file>

<file path=xl/drawings/drawing6.xml><?xml version="1.0" encoding="utf-8"?>
<c:userShapes xmlns:c="http://schemas.openxmlformats.org/drawingml/2006/chart">
  <cdr:relSizeAnchor xmlns:cdr="http://schemas.openxmlformats.org/drawingml/2006/chartDrawing">
    <cdr:from>
      <cdr:x>0.03152</cdr:x>
      <cdr:y>0.87802</cdr:y>
    </cdr:from>
    <cdr:to>
      <cdr:x>1</cdr:x>
      <cdr:y>1</cdr:y>
    </cdr:to>
    <cdr:sp macro="" textlink="">
      <cdr:nvSpPr>
        <cdr:cNvPr id="2" name="2 CuadroTexto">
          <a:extLst xmlns:a="http://schemas.openxmlformats.org/drawingml/2006/main">
            <a:ext uri="{FF2B5EF4-FFF2-40B4-BE49-F238E27FC236}">
              <a16:creationId xmlns:a16="http://schemas.microsoft.com/office/drawing/2014/main" id="{95CCB428-1CE6-45D6-9D4B-8700D8659609}"/>
            </a:ext>
          </a:extLst>
        </cdr:cNvPr>
        <cdr:cNvSpPr txBox="1"/>
      </cdr:nvSpPr>
      <cdr:spPr>
        <a:xfrm xmlns:a="http://schemas.openxmlformats.org/drawingml/2006/main">
          <a:off x="167640" y="2907030"/>
          <a:ext cx="5151120" cy="403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1050" b="1"/>
            <a:t>Fuente: MINFIN.</a:t>
          </a:r>
          <a:r>
            <a:rPr lang="es-ES" sz="1050" b="1" baseline="0"/>
            <a:t> Proyecciones con base al modelo de la Dirección de Análisis y Política Fiscal.</a:t>
          </a:r>
          <a:endParaRPr lang="es-ES" sz="1050" b="1"/>
        </a:p>
        <a:p xmlns:a="http://schemas.openxmlformats.org/drawingml/2006/main">
          <a:endParaRPr lang="es-ES" sz="1050" b="1"/>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154305</xdr:colOff>
      <xdr:row>10</xdr:row>
      <xdr:rowOff>8890</xdr:rowOff>
    </xdr:from>
    <xdr:to>
      <xdr:col>9</xdr:col>
      <xdr:colOff>750570</xdr:colOff>
      <xdr:row>37</xdr:row>
      <xdr:rowOff>87629</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1440180</xdr:colOff>
      <xdr:row>79</xdr:row>
      <xdr:rowOff>144779</xdr:rowOff>
    </xdr:from>
    <xdr:to>
      <xdr:col>8</xdr:col>
      <xdr:colOff>453390</xdr:colOff>
      <xdr:row>103</xdr:row>
      <xdr:rowOff>133350</xdr:rowOff>
    </xdr:to>
    <xdr:graphicFrame macro="">
      <xdr:nvGraphicFramePr>
        <xdr:cNvPr id="9" name="8 Gráfico">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1165860</xdr:colOff>
      <xdr:row>114</xdr:row>
      <xdr:rowOff>70485</xdr:rowOff>
    </xdr:from>
    <xdr:to>
      <xdr:col>8</xdr:col>
      <xdr:colOff>331469</xdr:colOff>
      <xdr:row>140</xdr:row>
      <xdr:rowOff>51435</xdr:rowOff>
    </xdr:to>
    <xdr:graphicFrame macro="">
      <xdr:nvGraphicFramePr>
        <xdr:cNvPr id="7" name="6 Gráfico">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49530</xdr:colOff>
      <xdr:row>46</xdr:row>
      <xdr:rowOff>106680</xdr:rowOff>
    </xdr:from>
    <xdr:to>
      <xdr:col>9</xdr:col>
      <xdr:colOff>76200</xdr:colOff>
      <xdr:row>73</xdr:row>
      <xdr:rowOff>24765</xdr:rowOff>
    </xdr:to>
    <xdr:graphicFrame macro="">
      <xdr:nvGraphicFramePr>
        <xdr:cNvPr id="10" name="9 Gráfico">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1135380</xdr:colOff>
      <xdr:row>148</xdr:row>
      <xdr:rowOff>91440</xdr:rowOff>
    </xdr:from>
    <xdr:to>
      <xdr:col>8</xdr:col>
      <xdr:colOff>487680</xdr:colOff>
      <xdr:row>171</xdr:row>
      <xdr:rowOff>121920</xdr:rowOff>
    </xdr:to>
    <xdr:graphicFrame macro="">
      <xdr:nvGraphicFramePr>
        <xdr:cNvPr id="3" name="Gráfico 2">
          <a:extLst>
            <a:ext uri="{FF2B5EF4-FFF2-40B4-BE49-F238E27FC236}">
              <a16:creationId xmlns:a16="http://schemas.microsoft.com/office/drawing/2014/main" id="{25055118-4D9F-48AD-91C7-2562CA356F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1104900</xdr:colOff>
      <xdr:row>178</xdr:row>
      <xdr:rowOff>160020</xdr:rowOff>
    </xdr:from>
    <xdr:to>
      <xdr:col>8</xdr:col>
      <xdr:colOff>457200</xdr:colOff>
      <xdr:row>202</xdr:row>
      <xdr:rowOff>22860</xdr:rowOff>
    </xdr:to>
    <xdr:graphicFrame macro="">
      <xdr:nvGraphicFramePr>
        <xdr:cNvPr id="11" name="Gráfico 10">
          <a:extLst>
            <a:ext uri="{FF2B5EF4-FFF2-40B4-BE49-F238E27FC236}">
              <a16:creationId xmlns:a16="http://schemas.microsoft.com/office/drawing/2014/main" id="{9AFE4F46-C05A-4FB1-A4C6-4F9D715AD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1059180</xdr:colOff>
      <xdr:row>209</xdr:row>
      <xdr:rowOff>152400</xdr:rowOff>
    </xdr:from>
    <xdr:to>
      <xdr:col>8</xdr:col>
      <xdr:colOff>411480</xdr:colOff>
      <xdr:row>233</xdr:row>
      <xdr:rowOff>15240</xdr:rowOff>
    </xdr:to>
    <xdr:graphicFrame macro="">
      <xdr:nvGraphicFramePr>
        <xdr:cNvPr id="12" name="Gráfico 11">
          <a:extLst>
            <a:ext uri="{FF2B5EF4-FFF2-40B4-BE49-F238E27FC236}">
              <a16:creationId xmlns:a16="http://schemas.microsoft.com/office/drawing/2014/main" id="{EF76B253-AC1A-4299-A837-3261E7AFC8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0.90499</cdr:y>
    </cdr:from>
    <cdr:to>
      <cdr:x>1</cdr:x>
      <cdr:y>0.99762</cdr:y>
    </cdr:to>
    <cdr:sp macro="" textlink="">
      <cdr:nvSpPr>
        <cdr:cNvPr id="2" name="1 CuadroTexto"/>
        <cdr:cNvSpPr txBox="1"/>
      </cdr:nvSpPr>
      <cdr:spPr>
        <a:xfrm xmlns:a="http://schemas.openxmlformats.org/drawingml/2006/main">
          <a:off x="9525" y="3629025"/>
          <a:ext cx="4572000" cy="3714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900" b="1"/>
            <a:t>Fuente: Estimaciones MINFIN</a:t>
          </a:r>
          <a:endParaRPr lang="es-ES" sz="900" b="1" baseline="0"/>
        </a:p>
        <a:p xmlns:a="http://schemas.openxmlformats.org/drawingml/2006/main">
          <a:r>
            <a:rPr lang="es-ES" sz="900" b="1"/>
            <a:t>*  Vigente a Junio-2023</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0.90428</cdr:y>
    </cdr:from>
    <cdr:to>
      <cdr:x>1</cdr:x>
      <cdr:y>1</cdr:y>
    </cdr:to>
    <cdr:sp macro="" textlink="">
      <cdr:nvSpPr>
        <cdr:cNvPr id="2" name="1 CuadroTexto"/>
        <cdr:cNvSpPr txBox="1"/>
      </cdr:nvSpPr>
      <cdr:spPr>
        <a:xfrm xmlns:a="http://schemas.openxmlformats.org/drawingml/2006/main">
          <a:off x="0" y="3419475"/>
          <a:ext cx="5629275" cy="3619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s-ES" sz="900" b="1"/>
        </a:p>
        <a:p xmlns:a="http://schemas.openxmlformats.org/drawingml/2006/main">
          <a:r>
            <a:rPr lang="es-ES" sz="900" b="1"/>
            <a:t>Fuente: Estimaciones SAT</a:t>
          </a:r>
          <a:endParaRPr lang="es-ES" sz="900" b="1" baseline="0"/>
        </a:p>
        <a:p xmlns:a="http://schemas.openxmlformats.org/drawingml/2006/main">
          <a:endParaRPr lang="es-ES" sz="9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apacheco\Mis%20documentos\BOLETINES%20%20OCUPACION%20(1)\2009\BOLETINES%20%20OCUPACION%20(2)\2006\Datos%20Mensuales%20de%20Ocupaci&#243;n%20hotelera%20ene-dic%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smazariegos\Configuraci&#243;n%20local\Archivos%20temporales%20de%20Internet\Content.Outlook\PMWKIPDL\BOLETINES%20%20OCUPACION%20(2)\2006\Datos%20Mensuales%20de%20Ocupaci&#243;n%20hotelera%20ene-dic%202006.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ormula%20Precio%20Bonos%20del%20Tesoro%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TPUSU59/Mis%20documentos/2002/Excel%202002/Cuadros%20para%20el%20Presidente%20Proyecto%202003/Cuadros%20para%20el%20Presidente%20Versi&#243;n%20Aprobada%20por%20el%20Congreso.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F:\Documents%20and%20Settings\smazariegos\Configuraci&#243;n%20local\Archivos%20temporales%20de%20Internet\Content.Outlook\PMWKIPDL\BOLETINES%20%20OCUPACION%20(1)\2008\BOLETINES%20%20OCUPACION%20(2)\2006\Datos%20Mensuales%20de%20Ocupaci&#243;n%20hotelera%20ene-dic%202006.xls?2CEB4746" TargetMode="External"/><Relationship Id="rId1" Type="http://schemas.openxmlformats.org/officeDocument/2006/relationships/externalLinkPath" Target="file:///\\2CEB4746\Datos%20Mensuales%20de%20Ocupaci&#243;n%20hotelera%20ene-dic%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ramirez.DC-DI01/AppData/Local/Microsoft/Windows/Temporary%20Internet%20Files/Content.Outlook/D4GNMZ3O/MATRIZ%20VICEPRESIDENCIA%20MAYO%202014%20(textos)%20II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ulioHectorEstrada%201/Library/Caches/TemporaryItems/Outlook%20Temp/Family%20Calendar_2_Mon%20Start1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p02\Analisis\PatriciaJ\2007\OFERTAS%20DE%20FINANCIAMIENTO%20EXTERNO\EJERC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sheetName val="Dinamico"/>
      <sheetName val="Bono Estándar"/>
      <sheetName val="Bono_Cupón_Irregular"/>
      <sheetName val="Hoja1"/>
      <sheetName val="Hoja2"/>
      <sheetName val="Hoja7"/>
    </sheetNames>
    <sheetDataSet>
      <sheetData sheetId="0"/>
      <sheetData sheetId="1"/>
      <sheetData sheetId="2"/>
      <sheetData sheetId="3"/>
      <sheetData sheetId="4"/>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ingre."/>
      <sheetName val="T. de Pres."/>
      <sheetName val="Inst."/>
      <sheetName val="Dif. Fte. Fin."/>
      <sheetName val="Ftes Int y Ext"/>
      <sheetName val="Fte. de Fin."/>
      <sheetName val="Ap. Const."/>
      <sheetName val=" fond."/>
      <sheetName val="fin. fond. soc."/>
      <sheetName val="IVA-Paz"/>
      <sheetName val="Ac. Paz"/>
      <sheetName val="Deu. x reng."/>
      <sheetName val="Sal. Deu."/>
      <sheetName val="sit. fin."/>
      <sheetName val="Indic. "/>
      <sheetName val="Secres"/>
      <sheetName val="Graf. Ing. Corr."/>
      <sheetName val="Graf. Dist. Ing. Corr."/>
      <sheetName val="Graf. Def."/>
      <sheetName val="Graf. Tip Pres."/>
      <sheetName val="Graf.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Gobierno Central</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sheetName val="FEBRERO"/>
      <sheetName val="MARZO"/>
      <sheetName val="ABRIL"/>
      <sheetName val="MAYO"/>
      <sheetName val="JUNIO"/>
      <sheetName val="JULIO"/>
      <sheetName val="AGOSTO"/>
      <sheetName val="SEPTIEMBRE "/>
      <sheetName val="OCTUBRE"/>
      <sheetName val="NOVIEM"/>
      <sheetName val="DICIEM"/>
      <sheetName val="Chequeo"/>
      <sheetName val="CUADRO 8 GRAF 2"/>
    </sheetNames>
    <sheetDataSet>
      <sheetData sheetId="0"/>
      <sheetData sheetId="1"/>
      <sheetData sheetId="2"/>
      <sheetData sheetId="3"/>
      <sheetData sheetId="4">
        <row r="12">
          <cell r="I12">
            <v>34844</v>
          </cell>
        </row>
      </sheetData>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uacion deuda Q"/>
      <sheetName val="situacion deuda US$"/>
      <sheetName val="BID1733$"/>
      <sheetName val="BIRF7374$"/>
      <sheetName val="BIRF7169$"/>
      <sheetName val="52 402 108"/>
      <sheetName val="52 403 35"/>
      <sheetName val="52 402 95"/>
      <sheetName val="Ejecucion del Presupuesto"/>
      <sheetName val="intereses y comision"/>
      <sheetName val="desembolsos recibidos"/>
      <sheetName val="cuenta unica "/>
      <sheetName val="RESUMEN"/>
      <sheetName val="PRESTAMOS EN EJECUCION"/>
      <sheetName val="Tablas salida"/>
      <sheetName val="CUADRO RESUMEN"/>
      <sheetName val="Sheet1"/>
      <sheetName val="CIERRE"/>
      <sheetName val="CUADRO RESUMEN(G)"/>
      <sheetName val="CUADRE"/>
      <sheetName val="GL"/>
      <sheetName val="BCIE-1"/>
      <sheetName val="BID-1"/>
      <sheetName val="BIRF-1"/>
      <sheetName val="FIDA-1"/>
      <sheetName val="OPEP-1"/>
      <sheetName val="BILATERALES-1"/>
      <sheetName val="GESTIÓN"/>
      <sheetName val="Info. Ejecución"/>
      <sheetName val="Info. gestión"/>
      <sheetName val="Hoja2"/>
      <sheetName val="BCIE-EJEC"/>
      <sheetName val="BID-EJEC"/>
      <sheetName val="BIRF-EJEC"/>
      <sheetName val="FIDA-EJEC"/>
      <sheetName val="OPEP-EJEC"/>
      <sheetName val="BILATERALES-EJ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9">
          <cell r="P19">
            <v>0.51138078467295811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A11" t="str">
            <v>Código específico presupuestario</v>
          </cell>
          <cell r="B11" t="str">
            <v>No. De Préstamo</v>
          </cell>
          <cell r="C11" t="str">
            <v>Nombre del Programa</v>
          </cell>
          <cell r="D11" t="str">
            <v>Etapa de Ejecución</v>
          </cell>
          <cell r="E11" t="str">
            <v>Categorías de ejecución</v>
          </cell>
          <cell r="F11" t="str">
            <v>Unidad Ejecutora</v>
          </cell>
          <cell r="G11" t="str">
            <v>FECHA SUSCRIPCION</v>
          </cell>
          <cell r="H11" t="str">
            <v>LIMITE DE DESEMBOLSO</v>
          </cell>
          <cell r="I11" t="str">
            <v>Situación Actual</v>
          </cell>
        </row>
        <row r="12">
          <cell r="A12" t="str">
            <v xml:space="preserve">BCIE </v>
          </cell>
        </row>
        <row r="13">
          <cell r="A13" t="str">
            <v xml:space="preserve"> 52 0401 053</v>
          </cell>
          <cell r="B13" t="str">
            <v>BCIE-1540</v>
          </cell>
          <cell r="C13" t="str">
            <v>PROGRAMA DE INVERSION EN INFRAESTRUCTURA, MAQUINARIA Y EQUIPO PARA LA UNIVERSIDAD DE SAN CARLOS DE GUATEMALA II ETAPA</v>
          </cell>
          <cell r="D13" t="str">
            <v>En Ejecución</v>
          </cell>
          <cell r="E13" t="str">
            <v>Lento</v>
          </cell>
          <cell r="F13" t="str">
            <v>USAC</v>
          </cell>
          <cell r="G13">
            <v>38254</v>
          </cell>
          <cell r="H13">
            <v>41448</v>
          </cell>
          <cell r="I13" t="str">
            <v xml:space="preserve">En mayo de 2013, la Unidad Ejecutora presentó al BCIE la solicitud del último desembolso del préstamo, por un monto de US$1.81 millones.  La Rectoría de la USAC continúa tomada por los estudiantes, situación que ha afectado las gestiones administrativas del proyecto.  Dentro de las principales obras en ejecución están  construcción del Edificio de Servicios Psicológicos -ESEPS- de la Escuela de Ciencias Psicológicas en el Centro Universitario Metropolitano -CUM-, Zona 11.  La Unidad Ejecutora prevé que este concluida a finales del 2013.  Asimismo, están en ejecución la instalación de cámaras de seguridad en el campus central de la USAC y de los acabados del edificio de la Dirección General de Administración -DIGA-, cuya inauguración esta programada para septiembre del 2013. </v>
          </cell>
        </row>
        <row r="15">
          <cell r="A15" t="str">
            <v xml:space="preserve"> 52 0401 048</v>
          </cell>
          <cell r="B15" t="str">
            <v>BCIE-1546</v>
          </cell>
          <cell r="C15" t="str">
            <v>PROGRAMA DE APOYO AL DESARROLLO DE LOS DEPARTAMENTOS DE CHIMALTENANGO, SOLOLA Y TOTONICAPAN</v>
          </cell>
          <cell r="D15" t="str">
            <v>En Ejecución</v>
          </cell>
          <cell r="E15" t="str">
            <v>Atrasado</v>
          </cell>
          <cell r="F15" t="str">
            <v>FONAPAZ</v>
          </cell>
          <cell r="G15">
            <v>39351</v>
          </cell>
          <cell r="H15">
            <v>41486</v>
          </cell>
          <cell r="I15" t="str">
            <v>El programa no ha tenido movimientos durante el primer cuatrimestre del año, pendiente que se le asigne presupuesto.  FONAPAZ, se encuentra en proceso de cierre y liquidación, de acuerdo a lo establecido en el Acuerdo Gubernativo No. 36-2013.   El MINFIN a requerimiento de FONAPAZ solicitó al BCIE, ampliación al plazo de último desembolso hasta el 31 de diciembre de 2013, con el propósito de contar con tiempo para liquidar las operaciones del Programa.  Pendiente pronunciamiento del Banco.  El BCIE paralizó los  desembolsos del préstamo en el año 2011, hasta que FONAPAZ incrementará el aporte de contrapartida local, en  un monto aproximado de Q19.0 millones, acción que esta pendiente de atenderse.  Para el efecto, debe asignarse al Programa presupuesto de contrapartida, a ese respecto FONAPAZ ha indicado que necesita el apoyo del MINFIN.  Posteriormente necesitará  aproximadamente Q24.66 millones de Presupuesto de Fuente Externa, para realizar el último desembolso. Todos los recursos se destinarán a cubrir compromisos que tiene pendiente de pago la unidad ejecutora.</v>
          </cell>
        </row>
        <row r="17">
          <cell r="A17" t="str">
            <v xml:space="preserve"> 52 0401 055</v>
          </cell>
          <cell r="B17" t="str">
            <v xml:space="preserve"> BCIE-1656</v>
          </cell>
          <cell r="C17" t="str">
            <v>PROYECTO DE AMPLIACION, MEJORAMIENTO Y MODERNIZACION DEL EQUIPAMIENTO DE LAS REDES DE OBSERVACION SISMOLOGICA, METEOROLOGICA E HIDROLOGICA PARA LA PREVENCION DE DESASTRES NATURALES</v>
          </cell>
          <cell r="D17" t="str">
            <v>En Ejecución</v>
          </cell>
          <cell r="E17" t="str">
            <v>Lento</v>
          </cell>
          <cell r="F17" t="str">
            <v>INSIVUMEH</v>
          </cell>
          <cell r="G17">
            <v>39659</v>
          </cell>
          <cell r="H17">
            <v>42399</v>
          </cell>
          <cell r="I17" t="str">
            <v>En enero de 2013,  el Directorio del Banco aprobó la utilización del método de contratación directa para la compra e instalación del radar meteorológico Doppler.  En mayo de 2013, recibieron las ofertas de dicha compra, sin embargo derivado de los altos costos ofertas, el INSIVUMEH solicitó ajustas las ofertas de las dos empresas que cumplieron con requisitos técnicos.  La Unidad Ejecutora tiene en ejecución el contrato de equipos de Banda Ancha, el cual cuenta con una ejecución del 98%. sobre el mismo contrato, en mayo la unidad ejecutora solicitó al BCIE, no objeción a la ampliación del contrato por  Q3.5 millones; destinado a compra de 2 estaciones adicionales de banda ancha y la instalación de las 12 estaciones de período corto.  Respecto a las obras de infraestructura del Centro Nacional de Pronósticos y del edificio del radar meteorológico, la Unidad Ejecutora adjudicó en mayo de 2013 el contrató del estudio de preinversión.</v>
          </cell>
        </row>
        <row r="19">
          <cell r="A19" t="str">
            <v xml:space="preserve"> 52 0401 059</v>
          </cell>
          <cell r="B19" t="str">
            <v>BCIE-1994</v>
          </cell>
          <cell r="C19" t="str">
            <v>PROYECTO VIAL FRANJA TRANSVERSAL DEL NORTE</v>
          </cell>
          <cell r="D19" t="str">
            <v>En Ejecución</v>
          </cell>
          <cell r="E19" t="str">
            <v>Lento</v>
          </cell>
          <cell r="F19" t="str">
            <v>CIV</v>
          </cell>
          <cell r="G19">
            <v>40067</v>
          </cell>
          <cell r="H19">
            <v>42151</v>
          </cell>
          <cell r="I19" t="str">
            <v xml:space="preserve">En el mes de abril de 2013, se efectuaron los primeros pagos del año a las empresas contratistas y firmas supervisoras por un monto de Q64.06 millones, correspondiente a estimaciones de trabajos realizados en el año 2012. Los pagos al contratista están atrasados. Pendiente que el CIV asigne presupuesto de fuente nacional al proyecto para el pago de los sobrecostos de la obra (aprox. US$31.5 millones).  En abril 2013, el CIV  realizó una disminución de Q18.5 millones en la  contrapartida del préstamo; por lo que, el Presupuesto de Contrapartida vigente es de  Q192.12 millones.  Es importante indicar que, de dicho monto  Q167.3 millones corresponden a un préstamo de apoyo presupuestario que esta pendiente de aprobación en el Congreso de la República, por lo que la asignación de contrapartida es de Q24.82 millones. </v>
          </cell>
        </row>
        <row r="21">
          <cell r="A21" t="str">
            <v xml:space="preserve"> 52 0401 060</v>
          </cell>
          <cell r="B21" t="str">
            <v xml:space="preserve"> BCIE-2025</v>
          </cell>
          <cell r="C21" t="str">
            <v>APOYO AL REGISTRO NACIONAL DE LAS PERSONAS (RENAP), COMO RESULTADO DE LAS OBLIGACIONES GENERADAS EN CONCEPTO DE LA IMPLEMENTACION DEL DOCUMENTO PERSONAL DE IDENTIFICACION (DPI)</v>
          </cell>
          <cell r="D21" t="str">
            <v>En Ejecución</v>
          </cell>
          <cell r="E21" t="str">
            <v>Normal</v>
          </cell>
          <cell r="F21" t="str">
            <v>RENAP</v>
          </cell>
          <cell r="G21">
            <v>40263</v>
          </cell>
          <cell r="H21">
            <v>41724</v>
          </cell>
          <cell r="I21" t="str">
            <v xml:space="preserve">RENAP está preparando la  última solicitud de desembolso del préstamo por  US$13.65 millones, se prevé que la misma sea presentada al Banco en  junio de 2013.  La adquisición de licencias Oracle para bases de datos fue adjudicada a la empresa Cesa de Guatemala, S.A., pendiente de suscribir contrato luego de recibir la no objeción del Banco. La cotización para la adquisición servidor para almacenamiento de datos  por Q0.90 millones, cuenta con la no objeción del Banco, pendiente publicación. La Unidad Ejecutora manifiesta retrasos con las no objeciones en el Banco, en proceso las  gestiones siguientes: licitación: Adquisición de Vehículos por Q.7.0 millones, enviado el 18 de abril de 2013; licitación: Uniformes para el personal de la Institución por Q 3.5 millones, enviado el 17 de abril de 2013, Licitación: Adquisición de papel bond, por 2.5 millones, enviada el 03 de junio de 2013. El RENAP Continúa con el financiamiento de gastos de la entidad y de emisión del Documento Personal de Identificación –DPI–.  </v>
          </cell>
        </row>
        <row r="23">
          <cell r="A23" t="str">
            <v>52 0401 064</v>
          </cell>
          <cell r="B23" t="str">
            <v>BCIE-2079</v>
          </cell>
          <cell r="C23" t="str">
            <v>REHABILITACIÓN Y CONSTRUCCIÓN DE 2 CARRILES EN EL TRAMO TECÚN UMÁN - COCALES DE LA CARRETERA CENTROAMERICANA CA-2 OCCIDENTE</v>
          </cell>
          <cell r="D23" t="str">
            <v>En Ejecución</v>
          </cell>
          <cell r="E23" t="str">
            <v>Normal</v>
          </cell>
          <cell r="F23" t="str">
            <v>CIV</v>
          </cell>
          <cell r="G23">
            <v>41227</v>
          </cell>
          <cell r="H23">
            <v>42504</v>
          </cell>
          <cell r="I23"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row r="24">
          <cell r="A24" t="str">
            <v xml:space="preserve">BID </v>
          </cell>
        </row>
        <row r="25">
          <cell r="A25" t="str">
            <v xml:space="preserve"> 52 0402 096</v>
          </cell>
          <cell r="B25" t="str">
            <v xml:space="preserve">BID-1469/OC-GU </v>
          </cell>
          <cell r="C25" t="str">
            <v>PROGRAMA DE ABASTECIMIENTO DE AGUA POTABLE Y SANEAMIENTO BASICO RURAL</v>
          </cell>
          <cell r="D25" t="str">
            <v>En Ejecución</v>
          </cell>
          <cell r="E25" t="str">
            <v>Atrasado</v>
          </cell>
          <cell r="F25" t="str">
            <v>INFOM</v>
          </cell>
          <cell r="G25">
            <v>39024</v>
          </cell>
          <cell r="H25">
            <v>41611</v>
          </cell>
          <cell r="I25" t="str">
            <v xml:space="preserve">• Avances y plan de cierre de las operaciones del Programa (programa  normal): El INFOM prevé concluir el cierre de esta parte en diciembre de 2013. Asimismo, informó que por recomendaciones de auditoría externa rescindirá varios contratos, derivado que los documentos presentados por los contratistas, durante la licitación, no pudieron ser validados. Ante esta situación, presentaron las denuncias correspondientes.  Las obras serán licitadas nuevamente y financiadas con recursos del nuevo préstamo de agua.  La unidad ejecutora presenta atrasos en los pagos a los contratistas de las obras de agua saneamiento que tiene en ejecución el Programa   • Actividades de reconstrucción: El INFOM informó que podrá comprometer US$3.01 millones, por lo que se desobligarán US$6.76 millones.  Este monto podría incrementarse, al cerrar las operaciones normales y establecer el monto de recursos a utilizar para cubrir los compromisos adquiridos.  INFOM prevé  atender 19 comunidades. Pendiente que inicien procesos de adquisiciones y que contrate la auditoría concurrente para acompañar las actividades, actualmente se encuentra preparando los términos de referencia. </v>
          </cell>
        </row>
        <row r="27">
          <cell r="A27" t="str">
            <v xml:space="preserve"> 52 0402 097</v>
          </cell>
          <cell r="B27" t="str">
            <v>BID-1651/OC-GU</v>
          </cell>
          <cell r="C27" t="str">
            <v>PROGRAMA DE RECUPERACION AMBIENTAL DE LA CUENCA DEL LAGO DE AMATITLAN</v>
          </cell>
          <cell r="D27" t="str">
            <v>En Ejecución</v>
          </cell>
          <cell r="E27" t="str">
            <v>Atrasado</v>
          </cell>
          <cell r="F27" t="str">
            <v>AMSA</v>
          </cell>
          <cell r="G27">
            <v>39220</v>
          </cell>
          <cell r="H27">
            <v>41775</v>
          </cell>
          <cell r="I27" t="str">
            <v>Como resultado de la reciente revisión de cartera del BID, AMSA se reunió con el BID para presentar los cronogramas de las actividades que se estiman ejecutar, acordando con el Banco una prórroga de 15 meses para completar dichas acciones, es importante indicar que las mismas no incluyen el componente del relleno sanitario.  Para definir lo referente al relleno sanitario, se tiene previsto que AMSA presente al Banco y al MINFIN en junio de 2013, la propuesta de implementación que incluye el cierre progresivo del actual relleno sanitario, así como involucrar a las municipalidades y mancomunidades como actores y responsables para que sean ellos lo que se encarguen de la ubicación del terreno y construcción del nuevo relleno sanitario (con otros recursos). AMSA tiene planificado iniciar en junio el plan de control de contaminación para el Lago de Amatitlán y  Río Villalobos; avanzar con el PLANDEAMAT (40% de ejecución), y con las obras de ampliación del laboratorio; así como, con el centro de capacitación y divulgación ambiental; y, construcción de estufas ahorradoras  de leña.</v>
          </cell>
        </row>
        <row r="29">
          <cell r="A29" t="str">
            <v xml:space="preserve"> 52 0402 095</v>
          </cell>
          <cell r="B29" t="str">
            <v>BID-1733/OC-GU</v>
          </cell>
          <cell r="C29" t="str">
            <v>PROYECTO DE APOYO AL PROGRAMA DE DESARROLLO ECONOMICO DESDE LO RURAL</v>
          </cell>
          <cell r="D29" t="str">
            <v>En Ejecución</v>
          </cell>
          <cell r="E29" t="str">
            <v>Lento</v>
          </cell>
          <cell r="F29" t="str">
            <v>FONAPAZ</v>
          </cell>
          <cell r="G29">
            <v>39378</v>
          </cell>
          <cell r="H29">
            <v>41935</v>
          </cell>
          <cell r="I29" t="str">
            <v>FONAPAZ y SEGEPLAN se encuentran preparando una solicitud de prórroga por dos meses al plazo de desembolsos, con el objeto que FONAPAZ pueda realizar el cierre y liquidación de las actividades a su cargo.  Pendiente que remitan la solicitud al MINFIN.  Por su parte MINECO tiene pendiente el pago de 4 contratos de Servicios de Desarrollo Empresarial -SDE-, los cuales deben estar totalmente cancelados antes del 30 de junio de 2013.  SEGEPLAN continua con la evaluación y monitoreo del Programa.</v>
          </cell>
        </row>
        <row r="31">
          <cell r="F31" t="str">
            <v>MINECO</v>
          </cell>
        </row>
        <row r="33">
          <cell r="F33" t="str">
            <v>SEGEPLAN</v>
          </cell>
        </row>
        <row r="35">
          <cell r="A35" t="str">
            <v xml:space="preserve"> 52 0402 111</v>
          </cell>
          <cell r="B35" t="str">
            <v xml:space="preserve">BID-1734/OC-GU </v>
          </cell>
          <cell r="C35" t="str">
            <v>PROGRAMA DE APOYO A INVERSIONES ESTRATEGICAS Y TRANSFORMACION PRODUCTIVA</v>
          </cell>
          <cell r="D35" t="str">
            <v>Cumplimiento de Condiciones Previas</v>
          </cell>
          <cell r="E35" t="str">
            <v>Lento</v>
          </cell>
          <cell r="F35" t="str">
            <v>MINECO</v>
          </cell>
          <cell r="G35">
            <v>41145</v>
          </cell>
          <cell r="H35" t="str">
            <v xml:space="preserve"> 24/08/2017</v>
          </cell>
          <cell r="I35" t="str">
            <v xml:space="preserve">En abril de 2013,  la unidad ejecutora recibió el  adelanto de recursos de  US$.250.0 mil, establecido en el contrato  para cubrir gastos que  faciliten el cumplimiento de las condiciones especiales previas al primer desembolso. El plazo para cumplir dichas condiciones  vence el 24 de agosto de 2013 (en febrero, el BID aprobó una prórroga de 180 días a este plazo). Están pendientes de cumplirse las siguientes: a) Integración y designación del Comité Técnico Interinstitucional y su confirmación por parte del Comité Ejecutivo de PRONACOM; b) Aprobación del Reglamento Operativo del Programa; y c) Designación e integración del Equipo de Coordinación del Programa (ECP); actualmente, el MINECO tiene contratado al Director del Programa, y se encuentra en proceso de evaluación de candidatos para el  Coordinador y Asesor que darán seguimiento a las condiciones de elegibilidad. La Unidad Ejecutora estima concluir dichas condiciones en julio 2013. MINECO informó al MINFIN y al BID, que han considerado solicitar una sustitución  del componente de MYPIMES, para apoyar proyectos de innovación tecnológica, dicha propuesta debe ser analizada y evaluada por el BID.
</v>
          </cell>
        </row>
        <row r="36">
          <cell r="A36" t="str">
            <v xml:space="preserve"> 52 0402 099</v>
          </cell>
          <cell r="B36" t="str">
            <v>BID-1820/OC-GU</v>
          </cell>
          <cell r="C36" t="str">
            <v>PROGRAMA DE DESARROLLO DE PETEN PARA LA CONSERVACION DE LA RESERVA DE LA BIOSFERA MAYA</v>
          </cell>
          <cell r="D36" t="str">
            <v>En Ejecución</v>
          </cell>
          <cell r="E36" t="str">
            <v>Lento</v>
          </cell>
          <cell r="F36" t="str">
            <v>MARN</v>
          </cell>
          <cell r="G36">
            <v>39426</v>
          </cell>
          <cell r="H36">
            <v>42165</v>
          </cell>
          <cell r="I36" t="str">
            <v>Durante el presente año, el MARN tiene previsto comprometer los recursos disponibles del financiamiento; el plazo de ejecución vigente será insuficiente para concluir las actividades previstas, por lo que en septiembre de 2013, se revisará la situación del Programa a efecto de establecer la prórroga necesaria, la cual estaría sujeta a la conclusión exitosa de las licitaciones que se encuentran en proceso:  i) Evaluación intermedia del programa; ii) Construcción de la fase II de la  Planta de Tratamiento de San Benito Petén, el 30 de abril de 2013, se recibieron 5 ofertas, las cuales están en análisis; iii) Construcción de Infraestructura Básica para el Sitio Arqueológico Mirador y su Área de Influencia, el 23 de abril de 2013 se recibieron cuatro ofertas, que se encuentran en análisis; y,  iv) Proyectos productivos, que tiene como fin contratar Servicios de Consultoría para la implementación de cuatro (4) Planes de Negocios,  se recibieron 5 manifestaciones de interés al 08 de mayo de 2013, se encuentran en análisis.  Considerando la viabilidad de la prórroga, será necesaria una modificación a las categorías de inversión, para asignar fondos a la administración del préstamo.</v>
          </cell>
        </row>
        <row r="38">
          <cell r="A38" t="str">
            <v xml:space="preserve"> 52 0402 098</v>
          </cell>
          <cell r="B38" t="str">
            <v>BID-1852/OC-GU</v>
          </cell>
          <cell r="C38" t="str">
            <v>PROGRAMA DE FORTALECIMIENTO DE LA RED HOSPITALARIA</v>
          </cell>
          <cell r="D38" t="str">
            <v>En Ejecución</v>
          </cell>
          <cell r="E38" t="str">
            <v>Atrasado</v>
          </cell>
          <cell r="F38" t="str">
            <v>MSPAS</v>
          </cell>
          <cell r="G38">
            <v>39543</v>
          </cell>
          <cell r="H38">
            <v>41850</v>
          </cell>
          <cell r="I38" t="str">
            <v>Este préstamo apoya actividades de reconstrucción de 10 hospitales dañados por el terremoto del 7 de noviembre 2012, para lo cual se destinarán aproximadamente US$9.63 millones. El MSPyAS  inició las rehabilitaciones de cinco hospitales a finales de mayo de 2013, siendo éstos: San Marcos, Mazatenango, Sololá, Coatepeque y Quetzaltenango (San Juan de Dios).  En lo referente al Hospital de Villa Nueva, en marzo de 2013 se reiniciaron los trabajos de construcción,  la fecha contractual para la entrega de la obra es en septiembre de 2014.  Respecto a la Preinversión del Hospital de Mixco, el MSPAS realizó en marzo de 2013, nuevas observaciones al Informe Final, las cuales están pendientes de ser atendidas por la empresa consultora. Derivado de los atrasos presentados en la ejecución del Programa, el MSPAS analiza gestionar ampliación al plazo de último desembolso.</v>
          </cell>
        </row>
        <row r="41">
          <cell r="A41" t="str">
            <v xml:space="preserve"> 52 0402 104</v>
          </cell>
          <cell r="B41" t="str">
            <v>BID-1905/OC-GU</v>
          </cell>
          <cell r="C41" t="str">
            <v>PROGRAMA DE APOYO AL SECTOR JUSTICIA PENAL</v>
          </cell>
          <cell r="D41" t="str">
            <v>En Ejecución</v>
          </cell>
          <cell r="E41" t="str">
            <v>Atrasado</v>
          </cell>
          <cell r="F41" t="str">
            <v>ICMSJ/ MINGOB/ IDPP/             MP/                   OJ</v>
          </cell>
          <cell r="G41">
            <v>40891</v>
          </cell>
          <cell r="H41">
            <v>42718</v>
          </cell>
          <cell r="I41" t="str">
            <v xml:space="preserve">En febrero de 2013, el Banco declaró elegible la operación para desembolsos.  La ICMSJ realizó en mayo/2013 el primer desembolso del préstamo por US$389,882.23.  La ICMSJ, Organismo Judicial -OJ-, Instituto de la Defensa Pública Penal IDPP- y Ministerio Público cuentan con asignación de presupuesto en la Entidad Obligaciones del Estado a Cargo del Tesoro. Pendiente que el Ministerio de Gobernación -MINGOB- complete la gestión referente a los créditos del espacio presupuestario cedido por la ICMSJ.  El MINFIN, gestiona la apertura de cuentas secundarias para el manejo de los recursos del préstamo para  IDPP, MP, MINGOB y OJ. </v>
          </cell>
        </row>
        <row r="42">
          <cell r="A42" t="str">
            <v xml:space="preserve"> 52 0402 108</v>
          </cell>
          <cell r="B42" t="str">
            <v xml:space="preserve">BID-2018/OC-GU </v>
          </cell>
          <cell r="C42" t="str">
            <v>PROGRAMA MI ESCUELA PROGRESA</v>
          </cell>
          <cell r="D42" t="str">
            <v>En Ejecución</v>
          </cell>
          <cell r="E42" t="str">
            <v>Normal</v>
          </cell>
          <cell r="F42" t="str">
            <v>MINEDUC</v>
          </cell>
          <cell r="G42">
            <v>39869</v>
          </cell>
          <cell r="H42">
            <v>42487</v>
          </cell>
          <cell r="I42" t="str">
            <v xml:space="preserve">El contrato con la empresa auditora que tendrá a su cargo la auditoría concurrente que acompañará las  actividades de reconstrucción  de la emergencia N7, fue firmado el 2 de mayo de 2013.  La UCEE recibió su primer desembolso por $10.2 Mills. (Q79.5 Mills) el 14 de mayo de 2013.  El 24 de mayo de 2013, el Presidente de la República inauguró la reconstrucción de obras en establecimientos dañados por el N7 en San Marcos. El BID aprobó los términos de referencia para los supervisores individuales de obras.  UCEE y MINEDUC, no cuentan con la certeza legal del total de los establecimientos a intervenir; sin embargo, continuarán trabajando en estas gestiones, con un equipo especializado.     El MINEDUC tiene en proceso la contratación de la obras de rehabilitación de escuelas licitadas en el año 2012, asimismo, debe avanzar en el plan de ejecución del   subprograma de Calidad Educativa.
</v>
          </cell>
        </row>
        <row r="44">
          <cell r="A44" t="str">
            <v xml:space="preserve"> 52 0402 106</v>
          </cell>
          <cell r="B44" t="str">
            <v>BID-2033/OC-GU</v>
          </cell>
          <cell r="C44" t="str">
            <v>PROGRAMA MULTIFASE DE ELECTRIFICA-CION RURAL-FASE I</v>
          </cell>
          <cell r="D44" t="str">
            <v>En Ejecución</v>
          </cell>
          <cell r="E44" t="str">
            <v>Normal</v>
          </cell>
          <cell r="F44" t="str">
            <v>INDE</v>
          </cell>
          <cell r="G44">
            <v>40289</v>
          </cell>
          <cell r="H44">
            <v>42115</v>
          </cell>
          <cell r="I44" t="str">
            <v xml:space="preserve">Actualmente el INDE amplió la cobertura eléctrica para 3,732 usuarios que fueron conectados a la red de electrificación rural en el 2013. Asimismo, legalizó los terrenos adquiridos para la subestación de La Libertad, Petén, y realizó la adquisición de los  derechos de servidumbre para  instalar  la línea de transmisión en dicho municipio.  La unidad ejecutora,  diseñó el plan piloto de sistemas aislados en  Uaxactún, Petén, que tiene previsto iniciar en el presente ejercicio fiscal, para lo cual debe gestionar la creación de la Unidad de la Gerencia de Electrificación Rural (GERO), para este componente el INDE solicitará la no objeción al BID para utilizar la modalidad de reembolso como se ha manejado anteriormente los otros componentes. La unidad ejecutora, considera que cumplirá con su plan de desembolsos para el presente año, para lo cual presentará en junio de 2013 el desembolso No. 13 por US$12.90 millones. 
</v>
          </cell>
        </row>
        <row r="45">
          <cell r="A45" t="str">
            <v xml:space="preserve"> 52 0402 101</v>
          </cell>
          <cell r="B45" t="str">
            <v>BID-2050/OC-GU</v>
          </cell>
          <cell r="C45" t="str">
            <v>PROGRAMA DE APOYO A LA MODERNIZA-CION DEL MINISTERIO DE FINANZAS PUBLICAS</v>
          </cell>
          <cell r="D45" t="str">
            <v>En Ejecución</v>
          </cell>
          <cell r="E45" t="str">
            <v>Normal</v>
          </cell>
          <cell r="F45" t="str">
            <v>MINFIN</v>
          </cell>
          <cell r="G45">
            <v>39869</v>
          </cell>
          <cell r="H45">
            <v>41664</v>
          </cell>
          <cell r="I45" t="str">
            <v>El proyecto continúa apoyando el proceso de institucionalización del SIAF a nivel local y central.  En la primera semana del mes de abril de 2013, se contrató la Plataforma Business Inteligencie (BI) con la empresa B y R Ingeniería en Sistemas, para que desarrolle el software, otorgue licencias y capacitaciones, dicho sistema contribuirá a consolidar la información financiera. La plataforma se encuentra instala y esta en proceso su implementación y adaptación.  PRESUPUESTO CONTRAPARTIDA Q 0.57 MILLONES (21.8 % avance).</v>
          </cell>
        </row>
        <row r="46">
          <cell r="A46" t="str">
            <v xml:space="preserve"> 52 0402 102</v>
          </cell>
          <cell r="B46" t="str">
            <v>BID-2094/OC-GU</v>
          </cell>
          <cell r="C46" t="str">
            <v xml:space="preserve">PROGRAMA DE APOYO AL COMERCIO EXTERIOR Y LA INTEGRACION </v>
          </cell>
          <cell r="D46" t="str">
            <v>En Ejecución</v>
          </cell>
          <cell r="E46" t="str">
            <v>Lento</v>
          </cell>
          <cell r="F46" t="str">
            <v>MINECO</v>
          </cell>
          <cell r="G46">
            <v>40289</v>
          </cell>
          <cell r="H46">
            <v>41933</v>
          </cell>
          <cell r="I46" t="str">
            <v xml:space="preserve">La unidad ejecutora prevé generar acciones para  fortalecer la ventanilla única de exportaciones y de importaciones para conformar una sola ventanilla, así como continuar con la coordinación con el PACIT (Programa de Agregados Comerciales de Inversión y Turismo) para establecer antenas comerciales en los principales mercados emergentes.  El proyecto apoya la participación de Guatemala, en eventos internacionales para fortalecer la capacidad de gestión en administración de acuerdos y negociaciones comerciales. La Unidad ejecutora indica que como parte de su estrategia para mejorar la ejecución, ésta se alineará con los planes de adquisiciones incluidos en el POA, presentado en el primer trimestre del 2013. </v>
          </cell>
        </row>
        <row r="48">
          <cell r="A48" t="str">
            <v xml:space="preserve"> 52 0402 107</v>
          </cell>
          <cell r="B48" t="str">
            <v xml:space="preserve"> BID-2149/BL-GU/OC</v>
          </cell>
          <cell r="C48" t="str">
            <v>ESTABLECIMIENTO CATASTRAL Y CONSOLIDACION DE LA CERTEZA JURIDICA EN AREAS PROTEGIDAS</v>
          </cell>
          <cell r="D48" t="str">
            <v>En Ejecución</v>
          </cell>
          <cell r="E48" t="str">
            <v>Lento</v>
          </cell>
          <cell r="F48" t="str">
            <v>RIC</v>
          </cell>
          <cell r="G48">
            <v>40891</v>
          </cell>
          <cell r="H48">
            <v>43083</v>
          </cell>
          <cell r="I48" t="str">
            <v xml:space="preserve">Se adjudicó a la empresa SEGA, S.A.  la adquisición de licencias de Workstation y Servidores; el RIC prepara las bases de licitación para  el levantamiento catastral en la Sierra las Minas, el cual incluye municipios de  Livingston, Izabal (3 áreas protegidas: Río Sarsu, Rio Dulce y Cerro San Gil).   El Coordinador Técnico, está contratado por prestación de servicios lo cual dificulta las comunicaciones oficiales del proyecto, por lo que podría sugerirse al RIC trasladar su contratación a otro tipo de renglón que tenga cuentadancia. Se ha contratado la firma consultora para la realización de la Auditoría del primer año de ejecución del Programa. Durante la revisión de cartera que se llevo a cabo a finales de mayo de 2013, el RIC  manifestó que tienen atrasos en los pronunciamientos de CONAP referentes a la confirmación de la delimitación de las áreas protegidas, lo cual deriva en atrasos en el inicio de las demarcaciones. 
</v>
          </cell>
        </row>
        <row r="50">
          <cell r="A50" t="str">
            <v xml:space="preserve"> 52 0402 110</v>
          </cell>
          <cell r="B50" t="str">
            <v>BID-2242/BL-GU</v>
          </cell>
          <cell r="C50" t="str">
            <v xml:space="preserve">AGUA POTABLE Y SANEAMIENTO PARA EL DESARROLLO HUMANO FASE I </v>
          </cell>
          <cell r="D50" t="str">
            <v>Cumplimiento de Condiciones Previas</v>
          </cell>
          <cell r="E50" t="str">
            <v>Atrasado</v>
          </cell>
          <cell r="F50" t="str">
            <v>INFOM</v>
          </cell>
          <cell r="G50">
            <v>41221</v>
          </cell>
          <cell r="H50">
            <v>43455</v>
          </cell>
          <cell r="I50" t="str">
            <v xml:space="preserve">Operación pendiente de iniciar ejecución, coejecutada por FONAPAZ e INFOM. Como estrategia para agilizar la ejecución de los Proyectos de Agua y Saneamiento a cargo del INFOM, el BID financia una firma consultora internacional (CASTALIA), para preparar los términos de referencia para contratar a una empresa internacional que apoye la ejecución; en los primeros días del mes de junio 2013 estarán presentando a las autoridades del INFOM las actividades que estaría realizando la contratación de una Asistencia Técnica Operativa -ATO-, y así iniciar el proceso de su contratación.  El BID a partir del 8 de mayo de 2013 otorgó la elegibilidad para iniciar la ejecución del Préstamo por parte del INFOM.  La Comisión Liquidadora de FONAPAZ en oficio GCI-047-2013/MM/JCD del 27 de febrero del presente año, solicitó al MINFIN iniciar las acciones correspondientes ante el BID, para trasladar la ejecución de la parte asignada de FONAPAZ al MIDES. </v>
          </cell>
        </row>
        <row r="51">
          <cell r="F51" t="str">
            <v>FONAPAZ</v>
          </cell>
        </row>
        <row r="53">
          <cell r="A53" t="str">
            <v xml:space="preserve"> 52 0402 112</v>
          </cell>
          <cell r="B53" t="str">
            <v xml:space="preserve"> BID-2328/BL-GU </v>
          </cell>
          <cell r="C53" t="str">
            <v>PROGRAMA DE MEJORAMIENTO DEL ACCESO Y CALIDAD DE LOS SERVICIOS DE SALUD Y NUTRICIÓN. FASE I.</v>
          </cell>
          <cell r="D53" t="str">
            <v>Cumplimiento de Condiciones Previas</v>
          </cell>
          <cell r="E53" t="str">
            <v>Atrasado</v>
          </cell>
          <cell r="F53" t="str">
            <v>MSPAS</v>
          </cell>
          <cell r="G53">
            <v>41227</v>
          </cell>
          <cell r="H53">
            <v>42688</v>
          </cell>
          <cell r="I53" t="str">
            <v xml:space="preserve">Préstamo en fase de cumplimiento de condiciones previas por parte del MSPAS. A requerimiento del MSPAS, el MINFIN gestionó una ampliación de 90 días al plazo de cumplimiento de condiciones previas al primer desembolso, debido a que el plazo actual vence el 14 de mayo de 2013. Se está a la espera del pronunciamiento del BID.  El Ministerio de Salud Pública y Asistencia Social, tiene pendiente de cumplir las condiciones siguientes: 
i) conformación del equipo de trabajo de la Unidad Coordinadora; 
ii) elaboración y aprobación del Manual Operativo; iii) estudio de censo de infraestructura; iv), sistema de información financiera y la estructura de control interno; y, v) presentación de  informe inicial. 
</v>
          </cell>
        </row>
        <row r="54">
          <cell r="A54" t="str">
            <v>BIRF</v>
          </cell>
          <cell r="I54" t="e">
            <v>#REF!</v>
          </cell>
        </row>
        <row r="55">
          <cell r="A55" t="str">
            <v xml:space="preserve"> 52 0403 032</v>
          </cell>
          <cell r="B55" t="str">
            <v xml:space="preserve">BIRF-7169-GU      </v>
          </cell>
          <cell r="C55" t="str">
            <v>SEGUNDO PROYECTO DE CAMINOS RURALES Y CARRETERAS PRINCIPALES</v>
          </cell>
          <cell r="D55" t="str">
            <v>En Ejecución</v>
          </cell>
          <cell r="E55" t="str">
            <v>Atrasado</v>
          </cell>
          <cell r="F55" t="str">
            <v xml:space="preserve">CIV 
</v>
          </cell>
          <cell r="G55">
            <v>38287</v>
          </cell>
          <cell r="H55">
            <v>41669</v>
          </cell>
          <cell r="I55" t="str">
            <v>La Unidad Ejecutora informó a este Ministerio, sobre los avances al Plan de Acción Correctiva indicando que la empresa COCISA se comprometió a iniciar las construcciones la primera semana de mayo de 2013. Se tiene conocimiento que iniciaron la fase de planificación de las obras.   En agosto 2012, el CIV a través de este Ministerio, ha solicitado al BIRF no objeción para la ampliación de los contratos de carreteras en San Marcos a cargo de SOLEL BONEH (obras que serán financiadas con recursos nacionales, por haber agotado recursos del préstamo), ante lo cual el BIRF en la Misión de Supervisión realizada en marzo indica que no puede pronunciarse hasta que se cumpla con el plan de acción correctivo  y se entregue los informes de auditoría de 2011 y 2012. Pendiente que se entregue la auditoría del año 2012.</v>
          </cell>
        </row>
        <row r="57">
          <cell r="I57" t="str">
            <v>Proyecto en fase de cierre. El INFOM lleva a cabo el proceso de recepción y liquidación de las obras financiadas con recursos del préstamo. La Unidad Ejecutora tiene seleccionada la firma auditora para la auditoría de los años 2011 y 2012; pendiente su contratación.</v>
          </cell>
        </row>
        <row r="58">
          <cell r="F58" t="str">
            <v>INFOM</v>
          </cell>
        </row>
        <row r="59">
          <cell r="A59" t="str">
            <v xml:space="preserve"> 52 0403 033</v>
          </cell>
          <cell r="B59" t="str">
            <v>BIRF-7357-GU</v>
          </cell>
          <cell r="C59" t="str">
            <v>PROYECTO DE SALUD Y NUTRICION MATERNO INFANTIL</v>
          </cell>
          <cell r="D59" t="str">
            <v>En Ejecución</v>
          </cell>
          <cell r="E59" t="str">
            <v>Atrasado</v>
          </cell>
          <cell r="F59" t="str">
            <v>MSPAS</v>
          </cell>
          <cell r="G59">
            <v>39220</v>
          </cell>
          <cell r="H59">
            <v>41628</v>
          </cell>
          <cell r="I59" t="str">
            <v xml:space="preserve">Préstamo concluyó su fase de ejecución el  30 de mayo de 2013, la unidad ejecutora se encuentra en proceso de cierre de las operaciones. </v>
          </cell>
        </row>
        <row r="61">
          <cell r="A61" t="str">
            <v xml:space="preserve"> 52 0403 035</v>
          </cell>
          <cell r="B61" t="str">
            <v>BIRF-7374-GU</v>
          </cell>
          <cell r="C61" t="str">
            <v>PROYECTO DE DESARROLLO ECONOMICO RURAL</v>
          </cell>
          <cell r="D61" t="str">
            <v>En Ejecución</v>
          </cell>
          <cell r="E61" t="str">
            <v>Lento</v>
          </cell>
          <cell r="F61" t="str">
            <v xml:space="preserve">MINECO
SEGEPLAN
CIV
FONAPAZ
</v>
          </cell>
          <cell r="G61">
            <v>39377</v>
          </cell>
          <cell r="H61">
            <v>41851</v>
          </cell>
          <cell r="I61" t="str">
            <v>La fecha límite de desembolsos para el subcomponente de FONAPAZ venció el 30 de mayo de 2013; sin embargo se encuentra en trámite ante el Banco la última solicitud de desembolsos por un monto de US$0.93 millones. El 17 de mayo de 2013, se suscribió la tercera enmienda al Convenio de Préstamo, aprobando para los componentes de MINECO y SEGEPLAN entre sus puntos más importantes los siguientes: a) Se trasladan los encadenamientos productivos de FONAPAZ a MINECO, debido a la extinción de dicho Fondo; dejando al MINECO como ejecutor de esta parte del proyecto; b) Ampliación al plazo de ejecución por 18 meses, hasta el 31 de julio de 2014; y, c) Modificación de los montos asignados a las Categorías de Inversión para redistribuir los fondos disponibles del Préstamo a las actividades programadas. FONAPAZ: Tiene pendiente  de finalizar 1 puente. MINECO: se encuentra en proceso de firmas de 88 contratos nuevos de Servicios de Desarrollo Empresarial e igual cantidad de capital semilla, por aproximadamente Q25.0 millones. SEGEPLAN: Continúa realizando Planes de Desarrollo Municipal y Planes de Desarrollo Departamental. Se financia el equipo técnico del proyecto en SEGEPLAN, las evaluaciones y monitoreo del Programa.</v>
          </cell>
        </row>
        <row r="70">
          <cell r="A70" t="str">
            <v xml:space="preserve"> 52 0403 034</v>
          </cell>
          <cell r="B70" t="str">
            <v>BIRF-7417-GU</v>
          </cell>
          <cell r="C70" t="str">
            <v>PROYECTO DE ADMINISTRACION DE TIERRAS SEGUNDA FASE, EN APOYO AL PROGRAMA DE ADMINISTRACION DE TIERRAS</v>
          </cell>
          <cell r="D70" t="str">
            <v>En Ejecución</v>
          </cell>
          <cell r="E70" t="str">
            <v>Lento</v>
          </cell>
          <cell r="F70" t="str">
            <v>RIC</v>
          </cell>
          <cell r="G70">
            <v>39504</v>
          </cell>
          <cell r="H70">
            <v>42248</v>
          </cell>
          <cell r="I70" t="str">
            <v>El RIC  remitió el 31 de mayo de 2013,  la solicitud de ampliación al plazo de desembolsos por  21 meses, en el cual propone llevar a cabo la ejecución de 5 municipios a catastrar mediante la ampliación de los contratos que tiene vigentes en el tema y 1 municipio por administración directa.  Referente a la Ejecución de los contratos de levantamiento catastral, el Banco Mundial ha recomendado al RIC la elaboración de un plan de acción para acelerar su ejecución,  mediante el mejoramiento del seguimiento y monitoreo de las acciones desarrolladas.  El RIC trabaja en la elaboración del plan de fortalecimiento de la Unidad Coordinadora de Proyecto -UCP- (Especialista de catastro, administrador financiero y un asistente financiero).</v>
          </cell>
        </row>
        <row r="72">
          <cell r="A72" t="str">
            <v xml:space="preserve"> 52 0403 036</v>
          </cell>
          <cell r="B72" t="str">
            <v>BIRF-7430-GU</v>
          </cell>
          <cell r="C72" t="str">
            <v>PROYECTO DE CALIDAD EDUCATIVA Y AMPLIACION DE LA EDUCACION SECUNDARIA</v>
          </cell>
          <cell r="D72" t="str">
            <v>En Ejecución</v>
          </cell>
          <cell r="E72" t="str">
            <v>Lento</v>
          </cell>
          <cell r="F72" t="str">
            <v>MINEDUC</v>
          </cell>
          <cell r="G72">
            <v>39550</v>
          </cell>
          <cell r="H72">
            <v>41639</v>
          </cell>
          <cell r="I72" t="str">
            <v xml:space="preserve">La unidad ejecutora tienen pagos pendientes de realizar por aproximadamente Q30.0 millones.  Para viabilizar dichos pagos el MINEDUC realiza una modificación presupuestaria para readecuar el presupuesto del Proyecto.  El MINFIN gestiona ante el Banco Mundial, a solicitud del MINEDUC, una ampliación a la fecha de último desembolso del Préstamo, hasta el 30 de noviembre de 2015, con el objeto de continuar apoyando principalmente la profesionalización docente y el fortalecimiento del programa de lectura del ciclo básico.  </v>
          </cell>
        </row>
        <row r="74">
          <cell r="A74" t="str">
            <v xml:space="preserve"> 52 0403 993</v>
          </cell>
          <cell r="B74" t="str">
            <v>BIRF-7988-GT</v>
          </cell>
          <cell r="C74" t="str">
            <v>APOYO DE EMERGENCIA PARA PROYECTOS DE SERVICIOS SOCIALES</v>
          </cell>
          <cell r="D74" t="str">
            <v>En Ejecución</v>
          </cell>
          <cell r="E74" t="str">
            <v>Normal</v>
          </cell>
          <cell r="F74" t="str">
            <v>MINFIN apoyo presu-puestario</v>
          </cell>
          <cell r="G74">
            <v>40893</v>
          </cell>
          <cell r="H74">
            <v>41425</v>
          </cell>
          <cell r="I74" t="str">
            <v xml:space="preserve">Préstamo de apoyo presupuestario, financió pago de  personal de los Ministerios de Salud Pública y Asistencia Social; y, Educación.  El último desembolso de recursos se recibió en  mayo de 2013.  En proceso  la  auditoría de cierre de la operación. </v>
          </cell>
        </row>
        <row r="76">
          <cell r="A76" t="str">
            <v xml:space="preserve"> 52 0403 042</v>
          </cell>
          <cell r="B76" t="str">
            <v xml:space="preserve"> BIRF-8000-GT</v>
          </cell>
          <cell r="C76" t="str">
            <v>PROYECTO FORTALECIMIENTO DE LA PRODUCTIVIDAD DE LA MICRO, PEQUEÑA Y MEDIANA EMPRESA</v>
          </cell>
          <cell r="D76" t="str">
            <v>En Ejecución</v>
          </cell>
          <cell r="E76" t="str">
            <v>Atrasado</v>
          </cell>
          <cell r="F76" t="str">
            <v>MINECO</v>
          </cell>
          <cell r="G76">
            <v>41242</v>
          </cell>
          <cell r="H76">
            <v>43220</v>
          </cell>
          <cell r="I76" t="str">
            <v xml:space="preserve">En diciembre de 2012, el Banco Mundial otorgó la elegibilidad del préstamo para realizar  desembolsos. Recientemente a finales de mayo se llevó a cabo una misión técnica con el propósito de revisar las herramientas operativas para iniciar la ejecución del proyecto, coordinar los pasos requeridos para gestionar el primer desembolso, entre otros. Se tiene previsto que la unidad ejecutora lleve a cabo, durante el mes de junio las siguientes actividades: Solicitar el primer desembolso ante el BIRF, iniciar los procesos de contratación de personal clave, finalizar y enviar al BM el POA y Plan de Adquisiciones para su evaluación y aprobación, definir el reglamento del Comité Directivo y confirmar dicho órgano administrativo. </v>
          </cell>
        </row>
        <row r="77">
          <cell r="A77" t="str">
            <v xml:space="preserve">FIDA </v>
          </cell>
        </row>
        <row r="78">
          <cell r="A78" t="str">
            <v xml:space="preserve"> 52 0405 006</v>
          </cell>
          <cell r="B78" t="str">
            <v xml:space="preserve">FIDA-614-GT   </v>
          </cell>
          <cell r="C78" t="str">
            <v>PROGRAMA NACIONAL DE DESARROLLO RURAL -PRIMERA FASE: LA REGIÓN OCCIDENTE.</v>
          </cell>
          <cell r="D78" t="str">
            <v>En Ejecución</v>
          </cell>
          <cell r="E78" t="str">
            <v>Atrasado</v>
          </cell>
          <cell r="F78" t="str">
            <v>MAGA
FONAPAZ</v>
          </cell>
          <cell r="G78">
            <v>38818</v>
          </cell>
          <cell r="H78">
            <v>41501</v>
          </cell>
          <cell r="I78" t="str">
            <v xml:space="preserve">El 28 de agosto de 2012, se publicó el Decreto No. 17-2012, que trasladó  la ejecución del Programa de MAGA a FONAPAZ; el 14 de diciembre de 2012, se firmó la carta modus operandi con FIDA que autorizó al nuevo ejecutor para acciones específicas de cierre.  El Plan de Cierre del préstamo, fue aprobado por Organismo Financiero el 30 de enero de 2013. Pendiente de iniciar ejecución. El proceso de transición operativa-financiera (MAGA- FONAPAZ) esta pendiente de ser concluido, lo cual dificulta el reinicio de las actividades de la  operación.  En mayo de 2013, se realizó el traslado de recursos a la cuenta secundaría de FONAPAZ. El personal de la unidad ejecutora no cuenta con contratos firmados a la fecha.  Derivado de los atrasos en la implementación de las acciones de cierre y liquidación del proyecto, FIDA autorizó que los gastos elegibles del préstamo puedan ser presentados hasta julio de 2013 y solicitó al Gobierno de Guatemala agilizar las gestiones para concluir en tiempo el cierre, en caso contrarío podría generar el cierre de desembolsos para el país.                        </v>
          </cell>
        </row>
        <row r="80">
          <cell r="A80" t="str">
            <v xml:space="preserve"> 52 0405 007</v>
          </cell>
          <cell r="B80" t="str">
            <v>FIDA-651-GT</v>
          </cell>
          <cell r="C80" t="str">
            <v>PROGRAMA NACIONAL DE DESARROLLO RURAL-REGIONES:  CENTRAL, NORORIENTE Y SURORIENTE</v>
          </cell>
          <cell r="D80" t="str">
            <v>En Ejecución</v>
          </cell>
          <cell r="E80" t="str">
            <v>Estancado</v>
          </cell>
          <cell r="F80" t="str">
            <v>MAGA</v>
          </cell>
          <cell r="G80">
            <v>39611</v>
          </cell>
          <cell r="H80">
            <v>42185</v>
          </cell>
          <cell r="I80"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82">
          <cell r="A82" t="str">
            <v xml:space="preserve"> 52 0405 008</v>
          </cell>
          <cell r="B82" t="str">
            <v xml:space="preserve">FIDA-770-GT                           </v>
          </cell>
          <cell r="C82" t="str">
            <v>PROGRAMA DE DESARROLLO RURAL SUSTENTABLE PARA LA REGION DEL NORTE -PRODENORTE-</v>
          </cell>
          <cell r="D82" t="str">
            <v>En Ejecución</v>
          </cell>
          <cell r="E82" t="str">
            <v>Estancado</v>
          </cell>
          <cell r="F82" t="str">
            <v>FONAPAZ</v>
          </cell>
          <cell r="G82">
            <v>40890</v>
          </cell>
          <cell r="H82">
            <v>43259</v>
          </cell>
          <cell r="I82" t="str">
            <v xml:space="preserve">Ejecución Paralizada.  El Acuerdo Gubernativo No. 36-2013, aprobó las normas de liquidación y disolución de FONAPAZ. Mediante oficio del 6 de febrero de 2013, FIDA manifestó al Gobierno de Guatemala que la ejecución de los proyectos financiados por dicha entidad deberían estar a cargo del MAGA. La Comisión Liquidadora de FONAPAZ solicitó al MINFIN iniciar las acciones correspondientes ante el organismo financiero, a efecto de trasladar la ejecución de FONAPAZ al MIDES. 
</v>
          </cell>
        </row>
        <row r="84">
          <cell r="A84" t="str">
            <v>OPEP</v>
          </cell>
        </row>
        <row r="85">
          <cell r="A85" t="str">
            <v xml:space="preserve"> 52 0404 010</v>
          </cell>
          <cell r="B85" t="str">
            <v xml:space="preserve">OPEP-1078-P  </v>
          </cell>
          <cell r="C85" t="str">
            <v>PROGRAMA NACIONAL DE DESARROLLO RURAL -PRIMERA FASE: LA REGIÓN OCCIDENTE.</v>
          </cell>
          <cell r="D85" t="str">
            <v>En Ejecución</v>
          </cell>
          <cell r="E85" t="str">
            <v>Atrasado</v>
          </cell>
          <cell r="F85" t="str">
            <v>MAGA/
FONAPAZ</v>
          </cell>
          <cell r="G85">
            <v>38848</v>
          </cell>
          <cell r="H85">
            <v>41578</v>
          </cell>
          <cell r="I85" t="str">
            <v xml:space="preserve">El 28 de agosto de 2012, se publicó el Decreto No. 17-2012, por medio del cual se trasladó la ejecución del Programa de MAGA a FONAPAZ, derivado de lo cual la ejecución se encuentra paralizada. Mediante oficio del 8 de mayo de 2013, OPEP autorizó que FONAPAZ sea el ejecutor del préstamo.  La nueva unidad ejecutora debe asignar presupuesto a este préstamo para realizar las actividades de liquidación de la misma. </v>
          </cell>
        </row>
        <row r="87">
          <cell r="A87" t="str">
            <v xml:space="preserve"> 52 0404 011</v>
          </cell>
          <cell r="B87" t="str">
            <v xml:space="preserve"> OPEP-1146-P                 </v>
          </cell>
          <cell r="C87" t="str">
            <v xml:space="preserve">PROGRAMA DE RECUPERACION AMBIENTAL DE LA CUENCA DEL LAGO DE AMATITLAN; </v>
          </cell>
          <cell r="D87" t="str">
            <v>En Ejecución</v>
          </cell>
          <cell r="E87" t="str">
            <v>Lento</v>
          </cell>
          <cell r="F87" t="str">
            <v>AMSA</v>
          </cell>
          <cell r="G87">
            <v>39331</v>
          </cell>
          <cell r="H87" t="str">
            <v>30/04/2013   Prórroga en trámite</v>
          </cell>
          <cell r="I87" t="str">
            <v xml:space="preserve">Los recursos disponibles de este financiamiento están destinados a las actividades de cierre del actual relleno sanitario. AMSA tiene previsto durante junio de 2013 presentar al BID (administrador del préstamo) y al MINFIN, la propuesta de implementación de los fondos, que incluye el cierre progresivo del actual relleno sanitario, así como involucrar a las municipalidades y mancomunidades como actores y responsables para que sean ellos los que se encarguen de la ubicación del terreno y construcción del nuevo relleno sanitario (con otros recursos). A solicitud de AMSA, el MINFIN solicitó prórroga al plazo de último desembolso del préstamo por 12 meses, pendiente el pronunciamiento favorable del BID a esta gestión a efecto que OPEP continúe con el proceso de aprobación. </v>
          </cell>
        </row>
        <row r="89">
          <cell r="A89" t="str">
            <v xml:space="preserve"> 52 0404 012</v>
          </cell>
          <cell r="B89" t="str">
            <v xml:space="preserve"> OPEP-1182-P  </v>
          </cell>
          <cell r="C89" t="str">
            <v>PROGRAMA NACIONAL DE DESARROLLO RURAL-REGIONES:  CENTRAL, NORORIENTE Y SURORIENTE</v>
          </cell>
          <cell r="D89" t="str">
            <v>En Ejecución</v>
          </cell>
          <cell r="E89" t="str">
            <v>Estancado</v>
          </cell>
          <cell r="F89" t="str">
            <v>MAGA</v>
          </cell>
          <cell r="G89">
            <v>39550</v>
          </cell>
          <cell r="H89">
            <v>42185</v>
          </cell>
          <cell r="I89" t="str">
            <v>EJECUCIÓN PARALIZADA. 
El 5 de abril de 2013, Asesoría Jurídica del MINFIN emitió Dictamen, con Vo. Bo. de la Procuraduría General de la Nación, relacionado a la duplicidad de la Unidad Ejecutora para la implementación de este Préstamo. El dictamen estipula que el Ministerio de Finanzas Públicas está impedido jurídicamente, de realizar cualquier acción, en tanto el Congreso de la República no aclare la situación normativa vigente, ya sea modificando las disposiciones contractuales y su debido proceso, o regularizando el establecimiento de la Unidad Ejecutora.  Asimismo, se solicitó pronunciamiento de la Contraloría General de Cuentas, entidad que no se manifestó sobre el particular. El personal de la unidad ejecutora ha sido reducido quedando únicamente las coordinaciones  departamentales de El Progreso, Jalapa, Jutiapa, y Santa Rosa, una persona,  y una en la Oficina Central en Zacapa, con la responsabilidad del resguardo de los bienes del Programa: mobiliario de oficina, equipo de cómputo y vehículos.</v>
          </cell>
        </row>
        <row r="90">
          <cell r="A90" t="str">
            <v xml:space="preserve"> 52 0404 013</v>
          </cell>
          <cell r="B90" t="str">
            <v xml:space="preserve">OPEP-1414P                 </v>
          </cell>
          <cell r="C90" t="str">
            <v>PROGRAMA DE DESARROLLO RURAL SUSTENTABLE PARA LA REGION DEL NORTE -PRODENORTE-</v>
          </cell>
          <cell r="D90" t="str">
            <v>En Ejecución</v>
          </cell>
          <cell r="E90" t="str">
            <v>Estancado</v>
          </cell>
          <cell r="F90" t="str">
            <v>FONAPAZ</v>
          </cell>
          <cell r="G90">
            <v>40896</v>
          </cell>
          <cell r="H90">
            <v>41639</v>
          </cell>
          <cell r="I90" t="str">
            <v xml:space="preserve">Derivado de lo estipulado en el Acuerdo Gubernativo No. 36-2013, que aprobó las normas de liquidación y disolución de FONAPAZ, la ejecución del Programa se encuentra paralizada.  Mediante oficios del 6 de febrero de 2013 y 15 de mayo de 2013, FIDA manifestó al Gobierno de Guatemala que la ejecución de los proyectos financiados por dicha entidad deberían estar a cargo del MAGA y solicitó realizar las acciones necesarias para mejorar la ejecución de la cartera.  La Comisión Liquidadora de FONAPAZ solicitó al MINFIN iniciar las acciones correspondientes ante el organismo financiero, a efecto de trasladar la ejecución de FONAPAZ al MIDES. Esta acción se encuentra pendiente de realizarse. 
</v>
          </cell>
        </row>
        <row r="92">
          <cell r="A92" t="str">
            <v>AGENCIA DEL JAPON DE COOPERACIÓN INTERNACIONAL</v>
          </cell>
        </row>
        <row r="93">
          <cell r="A93" t="str">
            <v xml:space="preserve"> 52 0507 005</v>
          </cell>
          <cell r="B93" t="str">
            <v>JAPON-GT-P5</v>
          </cell>
          <cell r="C93" t="str">
            <v>PROYECTO DE MEJORAMIENTO DE LA CARRETERA EN ZONAPAZ</v>
          </cell>
          <cell r="D93" t="str">
            <v>En Ejecución</v>
          </cell>
          <cell r="E93" t="str">
            <v>Lento</v>
          </cell>
          <cell r="F93" t="str">
            <v>CIV</v>
          </cell>
          <cell r="G93">
            <v>38768</v>
          </cell>
          <cell r="H93">
            <v>42143</v>
          </cell>
          <cell r="I93" t="str">
            <v>Pendiente que el CIV apruebe el Acuerdo Ministerial que aprueba el contrato ampliatorio de la firma supervisora de los Tramos I al IV  (feb 2012-oct 2013) y del Tramo V (oct 2012-feb 2013).  Es importante indicar que, existen pagos pendientes de realizar a la supervisora desde inicios del año 2012, por la falta de este contrato ampliatorio.  Los recursos disponibles del préstamo alcanzarán para cubrir un pago más a los contratistas (previsto para julio) y para la supervisión hasta octubre, posteriormente todas las estimaciones deberán ser cubiertas con fondos de contrapartida nacional. A ese respecto, en mayo de 2013, el CIV solicitó una disminución del presupuesto de  contrapartida por un monto de Q57.7 millones, con lo cual la asignación vigente quedaría en Q48.6 millones (Q30.0 corresponden al préstamo de apoyo presupuestario que está pendiente de aprobar en el Congreso de la República).  
Las obras del Tramo I (San Julián-Puente Chasco) se reactivaron a principios de marzo 2013, presentando ejecución lenta; el Tramo II (Puente Chasco-Panzós) tiene ejecución normal; el Tramo III (Panzos–El Estor) presenta ejecución lenta debido a la falta de recursos por parte del contratista. El Tramo V (Rosario – Senahú) tramo concluido 
PRESUPUESTO DE CONTRAPARTIDA CIV Q106.39 millones (6.5% avance); INFOM Q25.12 millones (28.3 % avance).</v>
          </cell>
        </row>
        <row r="94">
          <cell r="A94" t="str">
            <v xml:space="preserve"> 52 0509 001</v>
          </cell>
          <cell r="B94" t="str">
            <v>JAPON-GT-P6</v>
          </cell>
          <cell r="C94" t="str">
            <v>PROYECTO DE MEJORAMIENTO DE LA CARRETERA EN ZONAPAZ II</v>
          </cell>
          <cell r="D94" t="str">
            <v>En Ejecución</v>
          </cell>
          <cell r="E94" t="str">
            <v>Normal</v>
          </cell>
          <cell r="F94" t="str">
            <v>CIV</v>
          </cell>
          <cell r="G94">
            <v>41219</v>
          </cell>
          <cell r="H94">
            <v>43775</v>
          </cell>
          <cell r="I94" t="str">
            <v xml:space="preserve">El préstamo fue declarado elegible para desembolsos a partir del 11 de abril de 2013.  El primer desembolso se estima que será solicitado por el CIV, en último trimestre del año 2013, tomando en cuenta que previamente deben contratar a la empresa que revisará los estudios de las obras. Los términos de referencia de dicha empresa se encuentran en análisis de JICA. Al contar con la no objeción correspondiente, el CIV procederá a solicitar las ofertas a las empresas de la lista corta.  La unidad ejecutora y JICA, luego de revisar la topografía del tramo y la complejidad de los mismos, acordaron que la obra se dividirá en 5 sub-tramos, originalmente estaban previstos 7, lo anterior con el objeto de facilitar la contratación de la obras.   </v>
          </cell>
        </row>
        <row r="95">
          <cell r="A95" t="str">
            <v>KFW (ALEMANIA)</v>
          </cell>
        </row>
        <row r="96">
          <cell r="A96" t="str">
            <v xml:space="preserve"> 52 0505 010</v>
          </cell>
          <cell r="B96" t="str">
            <v xml:space="preserve">KFW-1993-66-147 / KFW-324706- (Reorientación PROSELVA) </v>
          </cell>
          <cell r="C96" t="str">
            <v>AGUA POTABLE Y SANEAMIENTO DE FLORES Y SAN BENITO, PETEN; Y REHABILITACION DE LA CARRETERA SAN PEDRO CARCHA-CAMPUR</v>
          </cell>
          <cell r="D96" t="str">
            <v>En Ejecución</v>
          </cell>
          <cell r="E96" t="str">
            <v>Lento</v>
          </cell>
          <cell r="F96" t="str">
            <v>CIV/
SEGEPLAN</v>
          </cell>
          <cell r="G96">
            <v>34941</v>
          </cell>
          <cell r="H96">
            <v>41639</v>
          </cell>
          <cell r="I96" t="str">
            <v>El CIV tiene en ejecución la construcción del tramo El Pajal-Campur en el Departamento de Alta Verapaz (7 Kms.), la obra reinició en agosto de 2012.  Durante el año 2013, la obra física  no ha presentado avances, debido a que no cuenta con  presupuesto.  Pendiente que el CIV asigne presupuesto al proyecto.</v>
          </cell>
        </row>
        <row r="100">
          <cell r="A100" t="str">
            <v xml:space="preserve"> 52 0505 023</v>
          </cell>
          <cell r="B100" t="str">
            <v xml:space="preserve">KFW-4915198                       </v>
          </cell>
          <cell r="C100" t="str">
            <v>EDUCACION PRIMARIA RURAL III (PRONADE III)</v>
          </cell>
          <cell r="D100" t="str">
            <v>En Ejecución</v>
          </cell>
          <cell r="E100" t="str">
            <v>Lento</v>
          </cell>
          <cell r="F100" t="str">
            <v>MINEDUC</v>
          </cell>
          <cell r="G100">
            <v>38533</v>
          </cell>
          <cell r="H100">
            <v>42004</v>
          </cell>
          <cell r="I100" t="str">
            <v xml:space="preserve">El 24 de abril de 2013, se adjudicó a la firma consultora GOPA CONSULTANTS, la consultoría para acompañar el cierre del Programa.  Esta consultoría será pagada con recursos de la donación PROEDUC IV.   El saldo del préstamo se destinará a financiar la compra de fibra óptica para el Sistema de Comunicaciones del Ministerio de Educación. 
</v>
          </cell>
        </row>
        <row r="102">
          <cell r="A102" t="str">
            <v>ESPAÑA</v>
          </cell>
        </row>
        <row r="103">
          <cell r="A103" t="str">
            <v>52 0559 001</v>
          </cell>
          <cell r="B103" t="str">
            <v xml:space="preserve">BBVA-GUA-959810 </v>
          </cell>
          <cell r="C103" t="str">
            <v>CONSTRUCCIÓN DEL SISTEMA DE VIGILANCIA Y PROTECCIÓN DE LA BIÓSFERA DE GUATEMALA - COMPONENTE RADARES</v>
          </cell>
          <cell r="D103" t="str">
            <v>En Ejecución</v>
          </cell>
          <cell r="E103" t="str">
            <v>Normal</v>
          </cell>
          <cell r="F103" t="str">
            <v>MDN</v>
          </cell>
          <cell r="G103">
            <v>41228</v>
          </cell>
          <cell r="H103">
            <v>42019</v>
          </cell>
          <cell r="I103" t="str">
            <v xml:space="preserve">PRÉSTAMO EN FASE INICIAL DE EJECUCIÓN. El Ministerio de la Defensa Nacional -MDN- autorizó al Banco de España realizar el pago del anticipo del seguro por US$4.98 millones correspondiente al 15% del valor total del contrato comercial suscrito entre INDRA y el MDN.  La unidad ejecutora se encuentra en el proceso de revisión de las especificaciones técnicas de los equipos, el cual es requisito previó para solicitar el siguiente desembolso que será equivalente al 15% del contrato. </v>
          </cell>
        </row>
        <row r="105">
          <cell r="A105" t="str">
            <v>BRASIL</v>
          </cell>
        </row>
        <row r="106">
          <cell r="A106" t="str">
            <v>52 0558 001</v>
          </cell>
          <cell r="B106" t="str">
            <v>BNDES-11207761</v>
          </cell>
          <cell r="C106" t="str">
            <v xml:space="preserve">CONSTRUCCIÓN DEL SISTEMA DE VIGILANCIA Y PROTECCIÓN DE LA BIÓSFERA DE GUATEMALA - COMPONENTE C4I </v>
          </cell>
          <cell r="D106" t="str">
            <v>Cumplimiento de Condiciones Previas</v>
          </cell>
          <cell r="E106" t="str">
            <v>Atrasado</v>
          </cell>
          <cell r="F106" t="str">
            <v>MDN</v>
          </cell>
          <cell r="G106" t="str">
            <v xml:space="preserve">24/01/2013
</v>
          </cell>
          <cell r="H106">
            <v>42028</v>
          </cell>
          <cell r="I106" t="str">
            <v>Préstamo en cumplimiento de condiciones previas por parte del Ministerio de la Defensa -MDN-. Se estima que la ejecución iniciará en el año 2013.</v>
          </cell>
        </row>
        <row r="107">
          <cell r="A107" t="str">
            <v>52 0558 002</v>
          </cell>
          <cell r="B107" t="str">
            <v xml:space="preserve"> BNDES-11209671</v>
          </cell>
          <cell r="C107" t="str">
            <v>HABILITACION DE LA RUTA EXISTENTE Y AMPLIACION A CUATRO CARRILES DE LA RUTA CA-2 OCCIDENTE</v>
          </cell>
          <cell r="D107" t="str">
            <v>Cumplimiento de Condiciones Previas</v>
          </cell>
          <cell r="E107" t="str">
            <v>Normal</v>
          </cell>
          <cell r="F107" t="str">
            <v>CIV</v>
          </cell>
          <cell r="G107">
            <v>41327</v>
          </cell>
          <cell r="H107">
            <v>42536</v>
          </cell>
          <cell r="I107" t="str">
            <v xml:space="preserve">Obra financiada por BNDES (US$280.0 millones) y por BCIE (US$119.4 millones). La inauguración de los trabajos  se realizó el 5 de mayo de 2013.    En el mismo mes, se remitieron a BNDES los documentos que sustentan el cumplimiento de las últimas condiciones a cumplir para la liberación de desembolsos;  asimismo, el MINFIN a solicitud del CIV requirió incluir en el contrato de BNDES el complementó del anticipo del contratista por un monto de US$35.4 millones.  Por su parte el Banco indicó que dicha gestión les tomaría aproximadamente 3 meses en ser analizada y aprobada.   En el préstamo de BCIE, la última semana de abril de 2013, se recibió el primer desembolso por un monto de US$40 millones, con los cuales el CIV  realizó el pago de  la primera parte del anticipo al contratista, por un monto de  US$38.2 millones y tiene pendiente realizar el pago de la comisión de seguimiento y administración al BCIE por US$303.0 mil.  El resto de desembolso será utilizado para el anticipo de la firma supervisora, para lo cual el CIV, debe iniciar el proceso de contratación previsto para junio de 2013.   </v>
          </cell>
        </row>
      </sheetData>
      <sheetData sheetId="29">
        <row r="5">
          <cell r="B5" t="str">
            <v>Código específico presupuestario</v>
          </cell>
          <cell r="C5" t="str">
            <v>No. de Préstamo/Nombre del Programa</v>
          </cell>
          <cell r="D5" t="str">
            <v>Estado de gestión  (1)</v>
          </cell>
          <cell r="E5" t="str">
            <v>Etapa de operación (2)</v>
          </cell>
          <cell r="F5" t="str">
            <v>Organismo financiero</v>
          </cell>
          <cell r="G5" t="str">
            <v>Unidad ejecutora</v>
          </cell>
          <cell r="H5" t="str">
            <v>Monto del préstamo              en USD</v>
          </cell>
          <cell r="I5" t="str">
            <v>Presupuesto vigente en GTQ</v>
          </cell>
          <cell r="J5" t="str">
            <v>Situación Actual</v>
          </cell>
        </row>
        <row r="6">
          <cell r="B6">
            <v>5204020119</v>
          </cell>
          <cell r="C6" t="str">
            <v>BID -2764/OC-GU / BID 2765/BL-GU Programa de Consolidación Fiscal en Guatemala</v>
          </cell>
          <cell r="D6" t="str">
            <v>Legalización</v>
          </cell>
          <cell r="E6" t="str">
            <v>Congreso de la República</v>
          </cell>
          <cell r="F6" t="str">
            <v>BID</v>
          </cell>
          <cell r="G6" t="str">
            <v>Servicio de la Deuda</v>
          </cell>
          <cell r="H6">
            <v>234</v>
          </cell>
          <cell r="I6">
            <v>1950</v>
          </cell>
          <cell r="J6" t="str">
            <v>El 17/10/2012 ingresó el expediente al Congreso de la República. La Comisión de Finanzas y Moneda emitió dictamen, para aprobación del Congreso.</v>
          </cell>
        </row>
        <row r="7">
          <cell r="B7">
            <v>5204020121</v>
          </cell>
          <cell r="C7" t="str">
            <v>BID -2764/OC-GU / BID 2765/BL-GU Programa de Consolidación Fiscal en Guatemala</v>
          </cell>
          <cell r="D7" t="str">
            <v>Legalización</v>
          </cell>
          <cell r="E7" t="str">
            <v>Congreso de la República</v>
          </cell>
          <cell r="F7" t="str">
            <v>BID</v>
          </cell>
          <cell r="G7" t="str">
            <v>Servicio de la Deuda</v>
          </cell>
          <cell r="H7">
            <v>234</v>
          </cell>
          <cell r="I7">
            <v>1950</v>
          </cell>
          <cell r="J7" t="str">
            <v>El 17/10/2012 ingresó el expediente al Congreso de la República. La Comisión de Finanzas y Moneda emitió dictamen, para aprobación del Congreso.</v>
          </cell>
        </row>
        <row r="8">
          <cell r="B8">
            <v>5204020122</v>
          </cell>
          <cell r="C8" t="str">
            <v>BID -2766/BL-GU / Programa de Consolidación Fiscal en Guatemala</v>
          </cell>
          <cell r="D8" t="str">
            <v>Legalización</v>
          </cell>
          <cell r="E8" t="str">
            <v>Congreso de la República</v>
          </cell>
          <cell r="F8" t="str">
            <v>BID</v>
          </cell>
          <cell r="G8" t="str">
            <v>MINFIN</v>
          </cell>
          <cell r="H8">
            <v>3.2</v>
          </cell>
          <cell r="I8">
            <v>0</v>
          </cell>
          <cell r="J8" t="str">
            <v>El 17/10/2012 ingresó el expediente al Congreso de la República. La Comisión de Finanzas y Moneda emitió dictamen, para aprobación del Congreso.</v>
          </cell>
        </row>
        <row r="9">
          <cell r="B9">
            <v>5204030043</v>
          </cell>
          <cell r="C9" t="str">
            <v>BIRF 8203-GT / Primer Préstamo programático de Políticas de Desarrollo -Espacio Fiscal para Grandes Oportunidades</v>
          </cell>
          <cell r="D9" t="str">
            <v>Legalización</v>
          </cell>
          <cell r="E9" t="str">
            <v>Congreso de la República</v>
          </cell>
          <cell r="F9" t="str">
            <v>BIRF</v>
          </cell>
          <cell r="G9" t="str">
            <v>CIV / CDG</v>
          </cell>
          <cell r="H9">
            <v>200</v>
          </cell>
          <cell r="I9">
            <v>598.20000000000005</v>
          </cell>
          <cell r="J9" t="str">
            <v>El 22/10/2012 ingresó el expediente al Congreso de la República. Pendiente que sea conocido en el Pleno, previo a ser trasladado a la Comisión de Finanzas y Moneda para dictamen.</v>
          </cell>
        </row>
        <row r="10">
          <cell r="E10" t="str">
            <v>Congreso de la República</v>
          </cell>
          <cell r="G10" t="str">
            <v xml:space="preserve"> Servicio de la Deuda</v>
          </cell>
          <cell r="I10">
            <v>0</v>
          </cell>
        </row>
        <row r="11">
          <cell r="B11">
            <v>5204040014</v>
          </cell>
          <cell r="C11" t="str">
            <v>Programa de Desarrollo Rural Sustentable en el Quiché</v>
          </cell>
          <cell r="D11" t="str">
            <v>Legalización</v>
          </cell>
          <cell r="E11" t="str">
            <v>Congreso de la República</v>
          </cell>
          <cell r="F11" t="str">
            <v>Fondo OPEP</v>
          </cell>
          <cell r="G11" t="str">
            <v>FONAPAZ/MAGA</v>
          </cell>
          <cell r="H11">
            <v>15</v>
          </cell>
          <cell r="I11">
            <v>9</v>
          </cell>
          <cell r="J11" t="str">
            <v>El 14/08/2012 ingresó el expediente al Congreso de la República.  El 21/06/13 el MINFIN informó al Congreso de la República que debido a que el 15/06/13 venció el plazo para la firma del Convenio, FIDA canceló la operación de forma automática. El préstamo de OPEP está condicionado a la vigencia del de FIDA.</v>
          </cell>
        </row>
        <row r="12">
          <cell r="B12">
            <v>5204050009</v>
          </cell>
          <cell r="C12" t="str">
            <v>Programa de Desarrollo Rural Sustentable en el Quiché</v>
          </cell>
          <cell r="D12" t="str">
            <v>Legalización  / FIDA canceló el crédito</v>
          </cell>
          <cell r="E12" t="str">
            <v>Congreso de la República</v>
          </cell>
          <cell r="F12" t="str">
            <v>FIDA</v>
          </cell>
          <cell r="G12" t="str">
            <v>FONAPAZ/MAGA</v>
          </cell>
          <cell r="H12">
            <v>16.5</v>
          </cell>
          <cell r="I12">
            <v>16.89</v>
          </cell>
        </row>
        <row r="13">
          <cell r="B13">
            <v>5205050013</v>
          </cell>
          <cell r="C13" t="str">
            <v>Programa Educación Rural V (PROEDUC V)</v>
          </cell>
          <cell r="D13" t="str">
            <v>Legalización</v>
          </cell>
          <cell r="E13" t="str">
            <v>En el BANGUAT para obtener opinión de la Junta Monetaria</v>
          </cell>
          <cell r="F13" t="str">
            <v>KfW Alemania</v>
          </cell>
          <cell r="G13" t="str">
            <v>MINEDUC</v>
          </cell>
          <cell r="H13">
            <v>41.25</v>
          </cell>
          <cell r="I13">
            <v>0.6</v>
          </cell>
          <cell r="J13" t="str">
            <v>En oficio del 19/07/13 el MINFIN envió al Banco de Guatemala el expediente del financiamiento para obtener la opinión de Junta Monetaria. A la fecha, está a la espera de obtenerse esa opinión.</v>
          </cell>
        </row>
        <row r="14">
          <cell r="B14">
            <v>5205610001</v>
          </cell>
          <cell r="C14" t="str">
            <v xml:space="preserve">Componente Naval  -Programa Construcción del Sistema de Vigilancia y Protección de la Biosfera  de Guatemala </v>
          </cell>
          <cell r="D14" t="str">
            <v>Legalización</v>
          </cell>
          <cell r="E14" t="str">
            <v>En preparación de expediente para BANGUAT</v>
          </cell>
          <cell r="F14" t="str">
            <v>Banco Santander de España</v>
          </cell>
          <cell r="G14" t="str">
            <v>MDN</v>
          </cell>
          <cell r="H14">
            <v>14.87</v>
          </cell>
          <cell r="I14">
            <v>0</v>
          </cell>
          <cell r="J14" t="str">
            <v>El MINFIN ha iniciado la etapa de legalización del financiamiento. Próximamente se prevé sea enviado al Banco de Guatemala para obtener la opinión de Junta Monetaria.</v>
          </cell>
        </row>
        <row r="15">
          <cell r="B15">
            <v>5204020117</v>
          </cell>
          <cell r="C15" t="str">
            <v>Reforma Policial</v>
          </cell>
          <cell r="D15" t="str">
            <v>Exploratorio</v>
          </cell>
          <cell r="E15" t="str">
            <v>Idea</v>
          </cell>
          <cell r="F15" t="str">
            <v>BID</v>
          </cell>
          <cell r="G15" t="str">
            <v>MINGOB</v>
          </cell>
          <cell r="H15" t="str">
            <v>n.d.</v>
          </cell>
          <cell r="I15">
            <v>208.73</v>
          </cell>
          <cell r="J15" t="str">
            <v>El Banco ha otorgado una Cooperación Técnica No Reembolsable de US$750 mil para apoyar el diseño del programa.</v>
          </cell>
        </row>
      </sheetData>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familiar"/>
    </sheetNames>
    <sheetDataSet>
      <sheetData sheetId="0">
        <row r="6">
          <cell r="D6">
            <v>40544</v>
          </cell>
        </row>
        <row r="7">
          <cell r="D7">
            <v>40627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RESENTADO"/>
      <sheetName val="DICIEMBRE"/>
      <sheetName val="TASA REAL"/>
      <sheetName val="PLAZO RESIDUAL"/>
      <sheetName val="TASA NOMINAL FIJA"/>
      <sheetName val="TASA NOMINAL VARIABLE"/>
      <sheetName val="TASA NOMINAL"/>
      <sheetName val="Tabla3"/>
      <sheetName val="Tabla2"/>
      <sheetName val="Tabla1"/>
    </sheetNames>
    <sheetDataSet>
      <sheetData sheetId="0"/>
      <sheetData sheetId="1"/>
      <sheetData sheetId="2"/>
      <sheetData sheetId="3"/>
      <sheetData sheetId="4"/>
      <sheetData sheetId="5"/>
      <sheetData sheetId="6"/>
      <sheetData sheetId="7"/>
      <sheetData sheetId="8"/>
      <sheetData sheetId="9">
        <row r="5">
          <cell r="A5">
            <v>1240</v>
          </cell>
        </row>
        <row r="6">
          <cell r="A6">
            <v>4870</v>
          </cell>
        </row>
        <row r="7">
          <cell r="A7">
            <v>5450</v>
          </cell>
        </row>
        <row r="8">
          <cell r="A8">
            <v>5760</v>
          </cell>
        </row>
        <row r="9">
          <cell r="A9">
            <v>7220</v>
          </cell>
        </row>
        <row r="10">
          <cell r="A10">
            <v>7920</v>
          </cell>
        </row>
        <row r="11">
          <cell r="A11">
            <v>11040</v>
          </cell>
        </row>
        <row r="12">
          <cell r="A12">
            <v>12120</v>
          </cell>
          <cell r="F12">
            <v>0</v>
          </cell>
          <cell r="G12">
            <v>38701</v>
          </cell>
        </row>
        <row r="13">
          <cell r="A13">
            <v>13140</v>
          </cell>
        </row>
        <row r="14">
          <cell r="A14">
            <v>13150</v>
          </cell>
        </row>
        <row r="15">
          <cell r="A15">
            <v>14260</v>
          </cell>
        </row>
        <row r="16">
          <cell r="A16">
            <v>16050</v>
          </cell>
        </row>
        <row r="17">
          <cell r="A17">
            <v>16051</v>
          </cell>
        </row>
        <row r="18">
          <cell r="A18">
            <v>18460</v>
          </cell>
        </row>
        <row r="19">
          <cell r="A19">
            <v>23280</v>
          </cell>
        </row>
        <row r="20">
          <cell r="A20">
            <v>23830</v>
          </cell>
        </row>
        <row r="21">
          <cell r="A21">
            <v>23850</v>
          </cell>
        </row>
        <row r="22">
          <cell r="A22">
            <v>27240</v>
          </cell>
        </row>
        <row r="23">
          <cell r="A23">
            <v>27590</v>
          </cell>
        </row>
        <row r="24">
          <cell r="A24">
            <v>29720</v>
          </cell>
        </row>
        <row r="25">
          <cell r="A25">
            <v>30020</v>
          </cell>
        </row>
        <row r="26">
          <cell r="A26">
            <v>30030</v>
          </cell>
        </row>
        <row r="27">
          <cell r="A27">
            <v>35330</v>
          </cell>
        </row>
        <row r="28">
          <cell r="A28">
            <v>35340</v>
          </cell>
        </row>
        <row r="29">
          <cell r="A29">
            <v>38950</v>
          </cell>
        </row>
        <row r="30">
          <cell r="A30">
            <v>41490</v>
          </cell>
          <cell r="F30">
            <v>6.8</v>
          </cell>
          <cell r="G30">
            <v>41044</v>
          </cell>
        </row>
        <row r="31">
          <cell r="A31">
            <v>41670</v>
          </cell>
          <cell r="F31">
            <v>4.5999999999999996</v>
          </cell>
          <cell r="G31">
            <v>41197</v>
          </cell>
        </row>
        <row r="32">
          <cell r="A32">
            <v>42250</v>
          </cell>
          <cell r="F32">
            <v>19.399999999999999</v>
          </cell>
          <cell r="G32">
            <v>41348</v>
          </cell>
        </row>
        <row r="33">
          <cell r="A33">
            <v>42600</v>
          </cell>
          <cell r="F33">
            <v>29.1</v>
          </cell>
          <cell r="G33">
            <v>43115</v>
          </cell>
        </row>
        <row r="34">
          <cell r="A34">
            <v>42690</v>
          </cell>
          <cell r="F34">
            <v>1</v>
          </cell>
          <cell r="G34">
            <v>43115</v>
          </cell>
        </row>
        <row r="35">
          <cell r="A35">
            <v>43790</v>
          </cell>
          <cell r="F35">
            <v>23.6</v>
          </cell>
          <cell r="G35">
            <v>43388</v>
          </cell>
        </row>
        <row r="36">
          <cell r="A36">
            <v>44010</v>
          </cell>
          <cell r="F36">
            <v>25.6</v>
          </cell>
          <cell r="G36">
            <v>43327</v>
          </cell>
        </row>
        <row r="37">
          <cell r="A37">
            <v>44070</v>
          </cell>
          <cell r="F37">
            <v>1.1000000000000001</v>
          </cell>
          <cell r="G37">
            <v>43327</v>
          </cell>
        </row>
        <row r="38">
          <cell r="A38">
            <v>44150</v>
          </cell>
          <cell r="F38">
            <v>22.7</v>
          </cell>
          <cell r="G38">
            <v>43511</v>
          </cell>
        </row>
        <row r="39">
          <cell r="A39">
            <v>44320</v>
          </cell>
          <cell r="F39">
            <v>16.399999999999999</v>
          </cell>
          <cell r="G39">
            <v>43388</v>
          </cell>
        </row>
        <row r="40">
          <cell r="A40">
            <v>70440</v>
          </cell>
          <cell r="F40">
            <v>20.3</v>
          </cell>
          <cell r="G40" t="str">
            <v>TBD</v>
          </cell>
        </row>
        <row r="41">
          <cell r="A41">
            <v>70520</v>
          </cell>
          <cell r="F41">
            <v>62.2</v>
          </cell>
          <cell r="G41" t="str">
            <v>TBD</v>
          </cell>
        </row>
        <row r="42">
          <cell r="A42" t="str">
            <v>2328S</v>
          </cell>
        </row>
        <row r="43">
          <cell r="A43" t="str">
            <v>2383S</v>
          </cell>
        </row>
        <row r="44">
          <cell r="A44" t="str">
            <v>2759S</v>
          </cell>
        </row>
        <row r="45">
          <cell r="A45" t="str">
            <v>2972S</v>
          </cell>
          <cell r="F45">
            <v>0</v>
          </cell>
          <cell r="G45">
            <v>38579</v>
          </cell>
        </row>
        <row r="46">
          <cell r="A46" t="str">
            <v>3002A</v>
          </cell>
          <cell r="F46">
            <v>0</v>
          </cell>
          <cell r="G46">
            <v>41320</v>
          </cell>
        </row>
        <row r="47">
          <cell r="A47" t="str">
            <v>3002S</v>
          </cell>
          <cell r="F47">
            <v>0</v>
          </cell>
          <cell r="G47">
            <v>41320</v>
          </cell>
        </row>
        <row r="48">
          <cell r="A48" t="str">
            <v>3003A</v>
          </cell>
          <cell r="F48">
            <v>0</v>
          </cell>
          <cell r="G48">
            <v>39859</v>
          </cell>
        </row>
        <row r="49">
          <cell r="A49" t="str">
            <v>3003S</v>
          </cell>
          <cell r="F49">
            <v>0</v>
          </cell>
          <cell r="G49">
            <v>39859</v>
          </cell>
        </row>
        <row r="50">
          <cell r="A50" t="str">
            <v>3533S</v>
          </cell>
          <cell r="F50">
            <v>0</v>
          </cell>
          <cell r="G50">
            <v>41214</v>
          </cell>
        </row>
        <row r="51">
          <cell r="A51" t="str">
            <v>3534S</v>
          </cell>
          <cell r="F51">
            <v>0</v>
          </cell>
          <cell r="G51">
            <v>41214</v>
          </cell>
        </row>
        <row r="52">
          <cell r="A52" t="str">
            <v>3895A</v>
          </cell>
          <cell r="F52">
            <v>0</v>
          </cell>
          <cell r="G52">
            <v>42231</v>
          </cell>
        </row>
        <row r="53">
          <cell r="A53" t="str">
            <v>3895S</v>
          </cell>
          <cell r="F53">
            <v>0</v>
          </cell>
          <cell r="G53">
            <v>42231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G30"/>
  <sheetViews>
    <sheetView showGridLines="0" tabSelected="1" workbookViewId="0"/>
  </sheetViews>
  <sheetFormatPr baseColWidth="10" defaultColWidth="11.44140625" defaultRowHeight="14.4"/>
  <cols>
    <col min="1" max="1" width="44" style="71" customWidth="1"/>
    <col min="2" max="6" width="12.6640625" style="71" bestFit="1" customWidth="1"/>
    <col min="7" max="16384" width="11.44140625" style="71"/>
  </cols>
  <sheetData>
    <row r="1" spans="1:7" ht="24.6">
      <c r="A1" s="52" t="s">
        <v>69</v>
      </c>
      <c r="B1" s="153" t="s">
        <v>14</v>
      </c>
      <c r="C1" s="70"/>
      <c r="D1" s="70"/>
      <c r="E1" s="70"/>
      <c r="F1" s="70"/>
    </row>
    <row r="2" spans="1:7" ht="18">
      <c r="A2" s="267" t="s">
        <v>46</v>
      </c>
      <c r="B2" s="267"/>
      <c r="C2" s="267"/>
      <c r="D2" s="267"/>
      <c r="E2" s="267"/>
      <c r="F2" s="267"/>
    </row>
    <row r="3" spans="1:7" ht="18">
      <c r="A3" s="267" t="s">
        <v>47</v>
      </c>
      <c r="B3" s="267"/>
      <c r="C3" s="267"/>
      <c r="D3" s="267"/>
      <c r="E3" s="267"/>
      <c r="F3" s="267"/>
    </row>
    <row r="4" spans="1:7" ht="18">
      <c r="A4" s="267" t="s">
        <v>70</v>
      </c>
      <c r="B4" s="267"/>
      <c r="C4" s="267"/>
      <c r="D4" s="267"/>
      <c r="E4" s="267"/>
      <c r="F4" s="267"/>
      <c r="G4" s="100"/>
    </row>
    <row r="5" spans="1:7" ht="18">
      <c r="A5" s="267" t="s">
        <v>19</v>
      </c>
      <c r="B5" s="267"/>
      <c r="C5" s="267"/>
      <c r="D5" s="267"/>
      <c r="E5" s="267"/>
      <c r="F5" s="267"/>
      <c r="G5" s="100"/>
    </row>
    <row r="6" spans="1:7" ht="16.2" thickBot="1">
      <c r="A6" s="72"/>
      <c r="B6" s="80"/>
      <c r="C6" s="80"/>
      <c r="D6" s="80"/>
      <c r="E6" s="80"/>
      <c r="F6" s="80"/>
      <c r="G6" s="100"/>
    </row>
    <row r="7" spans="1:7" ht="15.6">
      <c r="A7" s="101" t="s">
        <v>20</v>
      </c>
      <c r="B7" s="102">
        <v>2024</v>
      </c>
      <c r="C7" s="102">
        <v>2025</v>
      </c>
      <c r="D7" s="102">
        <v>2026</v>
      </c>
      <c r="E7" s="102">
        <v>2027</v>
      </c>
      <c r="F7" s="103">
        <v>2028</v>
      </c>
      <c r="G7" s="100"/>
    </row>
    <row r="8" spans="1:7" ht="15.6">
      <c r="A8" s="73"/>
      <c r="B8" s="97"/>
      <c r="C8" s="97"/>
      <c r="D8" s="97"/>
      <c r="E8" s="97"/>
      <c r="F8" s="104"/>
      <c r="G8" s="100"/>
    </row>
    <row r="9" spans="1:7" ht="15.6">
      <c r="A9" s="105" t="s">
        <v>40</v>
      </c>
      <c r="B9" s="106">
        <f>SUM(B10:B28)</f>
        <v>124602</v>
      </c>
      <c r="C9" s="106">
        <f>SUM(C10:C28)</f>
        <v>125394.6</v>
      </c>
      <c r="D9" s="106">
        <f>SUM(D10:D28)</f>
        <v>129570.80000000002</v>
      </c>
      <c r="E9" s="106">
        <f>SUM(E10:E28)</f>
        <v>133215.70000000001</v>
      </c>
      <c r="F9" s="107">
        <f>SUM(F10:F28)</f>
        <v>139213.49999999997</v>
      </c>
      <c r="G9" s="100"/>
    </row>
    <row r="10" spans="1:7" ht="15.6">
      <c r="A10" s="74" t="s">
        <v>21</v>
      </c>
      <c r="B10" s="75">
        <v>200</v>
      </c>
      <c r="C10" s="75">
        <v>205</v>
      </c>
      <c r="D10" s="75">
        <v>210</v>
      </c>
      <c r="E10" s="75">
        <v>215</v>
      </c>
      <c r="F10" s="76">
        <v>220</v>
      </c>
      <c r="G10" s="100"/>
    </row>
    <row r="11" spans="1:7" ht="15.6">
      <c r="A11" s="74" t="s">
        <v>22</v>
      </c>
      <c r="B11" s="75">
        <v>784.8</v>
      </c>
      <c r="C11" s="75">
        <v>790.3</v>
      </c>
      <c r="D11" s="75">
        <v>804</v>
      </c>
      <c r="E11" s="75">
        <v>817.7</v>
      </c>
      <c r="F11" s="76">
        <v>831.4</v>
      </c>
      <c r="G11" s="100"/>
    </row>
    <row r="12" spans="1:7" ht="15.6">
      <c r="A12" s="74" t="s">
        <v>23</v>
      </c>
      <c r="B12" s="75">
        <v>7779.2</v>
      </c>
      <c r="C12" s="75">
        <v>8000.8</v>
      </c>
      <c r="D12" s="75">
        <v>8500.5</v>
      </c>
      <c r="E12" s="75">
        <v>9033.5</v>
      </c>
      <c r="F12" s="76">
        <v>9500.7000000000007</v>
      </c>
      <c r="G12" s="100"/>
    </row>
    <row r="13" spans="1:7" ht="15.6">
      <c r="A13" s="74" t="s">
        <v>24</v>
      </c>
      <c r="B13" s="75">
        <v>3502</v>
      </c>
      <c r="C13" s="75">
        <v>3604.6</v>
      </c>
      <c r="D13" s="75">
        <v>3754.9</v>
      </c>
      <c r="E13" s="75">
        <v>3811.6</v>
      </c>
      <c r="F13" s="76">
        <v>4000.7</v>
      </c>
      <c r="G13" s="100"/>
    </row>
    <row r="14" spans="1:7" ht="15.6">
      <c r="A14" s="74" t="s">
        <v>25</v>
      </c>
      <c r="B14" s="75">
        <v>404.7</v>
      </c>
      <c r="C14" s="75">
        <v>417.5</v>
      </c>
      <c r="D14" s="75">
        <v>430</v>
      </c>
      <c r="E14" s="75">
        <v>442.5</v>
      </c>
      <c r="F14" s="76">
        <v>455</v>
      </c>
      <c r="G14" s="100"/>
    </row>
    <row r="15" spans="1:7" ht="15.6">
      <c r="A15" s="74" t="s">
        <v>26</v>
      </c>
      <c r="B15" s="75">
        <v>23050.6</v>
      </c>
      <c r="C15" s="75">
        <v>23387.5</v>
      </c>
      <c r="D15" s="75">
        <v>24194.2</v>
      </c>
      <c r="E15" s="75">
        <v>25063.5</v>
      </c>
      <c r="F15" s="76">
        <v>26169.8</v>
      </c>
      <c r="G15" s="100"/>
    </row>
    <row r="16" spans="1:7" ht="15.75" customHeight="1">
      <c r="A16" s="74" t="s">
        <v>27</v>
      </c>
      <c r="B16" s="75">
        <v>12277.1</v>
      </c>
      <c r="C16" s="75">
        <v>12572.8</v>
      </c>
      <c r="D16" s="75">
        <v>12812.1</v>
      </c>
      <c r="E16" s="75">
        <v>13006.3</v>
      </c>
      <c r="F16" s="76">
        <v>13237.7</v>
      </c>
      <c r="G16" s="100"/>
    </row>
    <row r="17" spans="1:7" ht="15.6">
      <c r="A17" s="74" t="s">
        <v>28</v>
      </c>
      <c r="B17" s="75">
        <v>1425.7</v>
      </c>
      <c r="C17" s="75">
        <v>1436.2</v>
      </c>
      <c r="D17" s="75">
        <v>1446.8</v>
      </c>
      <c r="E17" s="75">
        <v>1457.8</v>
      </c>
      <c r="F17" s="99">
        <v>1469</v>
      </c>
      <c r="G17" s="100"/>
    </row>
    <row r="18" spans="1:7" ht="15.6">
      <c r="A18" s="74" t="s">
        <v>29</v>
      </c>
      <c r="B18" s="75">
        <v>504.8</v>
      </c>
      <c r="C18" s="75">
        <v>506.5</v>
      </c>
      <c r="D18" s="75">
        <v>509.9</v>
      </c>
      <c r="E18" s="75">
        <v>513</v>
      </c>
      <c r="F18" s="76">
        <v>521.79999999999995</v>
      </c>
      <c r="G18" s="100"/>
    </row>
    <row r="19" spans="1:7" ht="31.2">
      <c r="A19" s="74" t="s">
        <v>30</v>
      </c>
      <c r="B19" s="75">
        <v>1676</v>
      </c>
      <c r="C19" s="75">
        <v>1776.3</v>
      </c>
      <c r="D19" s="75">
        <v>1883.6</v>
      </c>
      <c r="E19" s="75">
        <v>1986.3</v>
      </c>
      <c r="F19" s="76">
        <v>2094.6</v>
      </c>
      <c r="G19" s="100"/>
    </row>
    <row r="20" spans="1:7" ht="31.2">
      <c r="A20" s="74" t="s">
        <v>31</v>
      </c>
      <c r="B20" s="75">
        <v>6580</v>
      </c>
      <c r="C20" s="75">
        <v>6829.4</v>
      </c>
      <c r="D20" s="75">
        <v>7164.8</v>
      </c>
      <c r="E20" s="75">
        <v>7581.7</v>
      </c>
      <c r="F20" s="76">
        <v>8037.1</v>
      </c>
      <c r="G20" s="100"/>
    </row>
    <row r="21" spans="1:7" ht="15.6">
      <c r="A21" s="74" t="s">
        <v>32</v>
      </c>
      <c r="B21" s="75">
        <v>101</v>
      </c>
      <c r="C21" s="75">
        <v>103.3</v>
      </c>
      <c r="D21" s="75">
        <v>107</v>
      </c>
      <c r="E21" s="75">
        <v>111.7</v>
      </c>
      <c r="F21" s="76">
        <v>112.9</v>
      </c>
      <c r="G21" s="100"/>
    </row>
    <row r="22" spans="1:7" ht="15.6">
      <c r="A22" s="74" t="s">
        <v>33</v>
      </c>
      <c r="B22" s="75">
        <v>720.6</v>
      </c>
      <c r="C22" s="75">
        <v>728.5</v>
      </c>
      <c r="D22" s="75">
        <v>745.4</v>
      </c>
      <c r="E22" s="75">
        <v>766.9</v>
      </c>
      <c r="F22" s="76">
        <v>788.3</v>
      </c>
      <c r="G22" s="100"/>
    </row>
    <row r="23" spans="1:7" ht="16.8" customHeight="1">
      <c r="A23" s="74" t="s">
        <v>34</v>
      </c>
      <c r="B23" s="75">
        <v>1452.3</v>
      </c>
      <c r="C23" s="75">
        <v>1506.7</v>
      </c>
      <c r="D23" s="75">
        <v>1548.7</v>
      </c>
      <c r="E23" s="75">
        <v>1575.8</v>
      </c>
      <c r="F23" s="76">
        <v>1625.4</v>
      </c>
      <c r="G23" s="100"/>
    </row>
    <row r="24" spans="1:7" ht="15.6">
      <c r="A24" s="74" t="s">
        <v>35</v>
      </c>
      <c r="B24" s="75">
        <v>255.8</v>
      </c>
      <c r="C24" s="75">
        <v>258.39999999999998</v>
      </c>
      <c r="D24" s="75">
        <v>262.89999999999998</v>
      </c>
      <c r="E24" s="75">
        <v>268.60000000000002</v>
      </c>
      <c r="F24" s="76">
        <v>272</v>
      </c>
      <c r="G24" s="100"/>
    </row>
    <row r="25" spans="1:7" ht="15.6">
      <c r="A25" s="74" t="s">
        <v>36</v>
      </c>
      <c r="B25" s="75">
        <v>41207.9</v>
      </c>
      <c r="C25" s="75">
        <v>42581.3</v>
      </c>
      <c r="D25" s="75">
        <v>44392.9</v>
      </c>
      <c r="E25" s="75">
        <v>45516.5</v>
      </c>
      <c r="F25" s="76">
        <v>47177.5</v>
      </c>
      <c r="G25" s="100"/>
    </row>
    <row r="26" spans="1:7" ht="15.6">
      <c r="A26" s="74" t="s">
        <v>37</v>
      </c>
      <c r="B26" s="75">
        <v>20778.400000000001</v>
      </c>
      <c r="C26" s="75">
        <v>18741.7</v>
      </c>
      <c r="D26" s="75">
        <v>18941.8</v>
      </c>
      <c r="E26" s="75">
        <v>19389.900000000001</v>
      </c>
      <c r="F26" s="76">
        <v>20983.3</v>
      </c>
      <c r="G26" s="100"/>
    </row>
    <row r="27" spans="1:7" ht="15.6">
      <c r="A27" s="74" t="s">
        <v>38</v>
      </c>
      <c r="B27" s="75">
        <v>1737.8</v>
      </c>
      <c r="C27" s="75">
        <v>1784.2</v>
      </c>
      <c r="D27" s="75">
        <v>1695.7</v>
      </c>
      <c r="E27" s="75">
        <v>1489.8</v>
      </c>
      <c r="F27" s="76">
        <v>1546.8</v>
      </c>
      <c r="G27" s="100"/>
    </row>
    <row r="28" spans="1:7" ht="16.2" thickBot="1">
      <c r="A28" s="77" t="s">
        <v>39</v>
      </c>
      <c r="B28" s="78">
        <v>163.30000000000001</v>
      </c>
      <c r="C28" s="78">
        <v>163.6</v>
      </c>
      <c r="D28" s="78">
        <v>165.6</v>
      </c>
      <c r="E28" s="78">
        <v>167.6</v>
      </c>
      <c r="F28" s="79">
        <v>169.5</v>
      </c>
      <c r="G28" s="100"/>
    </row>
    <row r="29" spans="1:7" ht="24.75" customHeight="1">
      <c r="A29" s="85" t="s">
        <v>43</v>
      </c>
      <c r="B29" s="98"/>
      <c r="C29" s="98"/>
      <c r="D29" s="98"/>
      <c r="E29" s="98"/>
      <c r="F29" s="98"/>
      <c r="G29" s="100"/>
    </row>
    <row r="30" spans="1:7" ht="15.6">
      <c r="A30" s="85" t="s">
        <v>89</v>
      </c>
      <c r="B30" s="72"/>
      <c r="C30" s="72"/>
      <c r="D30" s="72"/>
      <c r="E30" s="72"/>
      <c r="F30" s="72"/>
    </row>
  </sheetData>
  <mergeCells count="4">
    <mergeCell ref="A3:F3"/>
    <mergeCell ref="A5:F5"/>
    <mergeCell ref="A4:F4"/>
    <mergeCell ref="A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L88"/>
  <sheetViews>
    <sheetView showGridLines="0" workbookViewId="0"/>
  </sheetViews>
  <sheetFormatPr baseColWidth="10" defaultRowHeight="14.4"/>
  <cols>
    <col min="1" max="1" width="11.44140625" customWidth="1"/>
    <col min="2" max="2" width="9.44140625" customWidth="1"/>
    <col min="3" max="3" width="20.5546875" customWidth="1"/>
    <col min="4" max="4" width="12" customWidth="1"/>
    <col min="9" max="9" width="11.88671875" bestFit="1" customWidth="1"/>
    <col min="11" max="11" width="11.88671875" bestFit="1" customWidth="1"/>
  </cols>
  <sheetData>
    <row r="1" spans="1:6" ht="24.6">
      <c r="A1" s="52" t="s">
        <v>69</v>
      </c>
    </row>
    <row r="2" spans="1:6" ht="15.6">
      <c r="A2" s="2"/>
      <c r="B2" s="280" t="s">
        <v>6</v>
      </c>
      <c r="C2" s="280"/>
      <c r="D2" s="280"/>
      <c r="E2" s="280"/>
      <c r="F2" s="69" t="s">
        <v>14</v>
      </c>
    </row>
    <row r="4" spans="1:6">
      <c r="C4" s="27" t="s">
        <v>5</v>
      </c>
      <c r="D4" s="27" t="s">
        <v>4</v>
      </c>
      <c r="E4" s="27" t="s">
        <v>3</v>
      </c>
      <c r="F4" s="27"/>
    </row>
    <row r="5" spans="1:6">
      <c r="B5" s="241">
        <v>2022</v>
      </c>
      <c r="C5" s="242">
        <v>22.2</v>
      </c>
      <c r="D5" s="1"/>
      <c r="E5" s="1"/>
      <c r="F5" s="1"/>
    </row>
    <row r="6" spans="1:6">
      <c r="B6" s="241">
        <v>2023</v>
      </c>
      <c r="C6" s="242">
        <v>6.5</v>
      </c>
      <c r="D6" s="1">
        <v>8</v>
      </c>
      <c r="E6" s="1">
        <v>9.5</v>
      </c>
      <c r="F6" s="1"/>
    </row>
    <row r="7" spans="1:6">
      <c r="B7" s="241">
        <v>2024</v>
      </c>
      <c r="C7" s="242">
        <v>6</v>
      </c>
      <c r="D7" s="1">
        <v>7.5</v>
      </c>
      <c r="E7" s="1">
        <v>9</v>
      </c>
      <c r="F7" s="1"/>
    </row>
    <row r="8" spans="1:6">
      <c r="B8" s="241">
        <v>2025</v>
      </c>
      <c r="C8" s="242">
        <v>5.5</v>
      </c>
      <c r="D8" s="1">
        <v>7</v>
      </c>
      <c r="E8" s="1">
        <v>8.5</v>
      </c>
      <c r="F8" s="1"/>
    </row>
    <row r="9" spans="1:6">
      <c r="B9" s="241">
        <v>2026</v>
      </c>
      <c r="C9" s="242">
        <v>6</v>
      </c>
      <c r="D9" s="1">
        <v>7.5</v>
      </c>
      <c r="E9" s="1">
        <v>9</v>
      </c>
      <c r="F9" s="1"/>
    </row>
    <row r="10" spans="1:6">
      <c r="B10" s="241">
        <v>2027</v>
      </c>
      <c r="C10" s="242">
        <v>6</v>
      </c>
      <c r="D10" s="1">
        <v>7.5</v>
      </c>
      <c r="E10" s="1">
        <v>9</v>
      </c>
      <c r="F10" s="1"/>
    </row>
    <row r="11" spans="1:6">
      <c r="B11" s="241">
        <v>2028</v>
      </c>
      <c r="C11" s="242">
        <v>6</v>
      </c>
      <c r="D11" s="1">
        <v>7.5</v>
      </c>
      <c r="E11" s="1">
        <v>9</v>
      </c>
      <c r="F11" s="1"/>
    </row>
    <row r="12" spans="1:6">
      <c r="C12" s="1"/>
      <c r="D12" s="1"/>
      <c r="E12" s="1"/>
      <c r="F12" s="1"/>
    </row>
    <row r="13" spans="1:6" ht="15.6">
      <c r="B13" s="280" t="s">
        <v>7</v>
      </c>
      <c r="C13" s="280"/>
      <c r="D13" s="280"/>
      <c r="E13" s="280"/>
      <c r="F13" s="69" t="s">
        <v>14</v>
      </c>
    </row>
    <row r="15" spans="1:6">
      <c r="C15" s="27" t="s">
        <v>5</v>
      </c>
      <c r="D15" s="27" t="s">
        <v>4</v>
      </c>
      <c r="E15" s="27" t="s">
        <v>3</v>
      </c>
    </row>
    <row r="16" spans="1:6">
      <c r="B16">
        <v>2022</v>
      </c>
      <c r="C16" s="1">
        <v>15.5</v>
      </c>
      <c r="D16" s="1"/>
      <c r="E16" s="1"/>
      <c r="F16" s="1"/>
    </row>
    <row r="17" spans="2:8">
      <c r="B17" s="241">
        <v>2023</v>
      </c>
      <c r="C17" s="242">
        <v>4.5</v>
      </c>
      <c r="D17" s="1">
        <v>6</v>
      </c>
      <c r="E17" s="1">
        <v>7.5</v>
      </c>
      <c r="F17" s="1"/>
    </row>
    <row r="18" spans="2:8">
      <c r="B18" s="241">
        <v>2024</v>
      </c>
      <c r="C18" s="242">
        <v>4</v>
      </c>
      <c r="D18" s="1">
        <v>5.5</v>
      </c>
      <c r="E18" s="1">
        <v>7</v>
      </c>
      <c r="F18" s="1"/>
    </row>
    <row r="19" spans="2:8">
      <c r="B19" s="241">
        <v>2025</v>
      </c>
      <c r="C19" s="242">
        <v>3.5</v>
      </c>
      <c r="D19" s="1">
        <v>5</v>
      </c>
      <c r="E19" s="1">
        <v>6.5</v>
      </c>
      <c r="F19" s="1"/>
      <c r="G19" s="1"/>
      <c r="H19" s="1"/>
    </row>
    <row r="20" spans="2:8">
      <c r="B20" s="241">
        <v>2026</v>
      </c>
      <c r="C20" s="242">
        <v>4</v>
      </c>
      <c r="D20" s="1">
        <v>5.5</v>
      </c>
      <c r="E20" s="1">
        <v>7</v>
      </c>
      <c r="F20" s="1"/>
    </row>
    <row r="21" spans="2:8">
      <c r="B21" s="241">
        <v>2027</v>
      </c>
      <c r="C21" s="242">
        <v>4</v>
      </c>
      <c r="D21" s="1">
        <v>5.5</v>
      </c>
      <c r="E21" s="1">
        <v>7</v>
      </c>
      <c r="F21" s="1"/>
    </row>
    <row r="22" spans="2:8">
      <c r="B22" s="241">
        <v>2028</v>
      </c>
      <c r="C22" s="242">
        <v>4</v>
      </c>
      <c r="D22" s="1">
        <v>5.5</v>
      </c>
      <c r="E22" s="1">
        <v>7</v>
      </c>
      <c r="F22" s="1"/>
    </row>
    <row r="23" spans="2:8">
      <c r="B23" s="241"/>
      <c r="C23" s="242"/>
      <c r="D23" s="1"/>
      <c r="E23" s="1"/>
      <c r="F23" s="1"/>
    </row>
    <row r="26" spans="2:8" ht="15.6">
      <c r="B26" s="280" t="s">
        <v>8</v>
      </c>
      <c r="C26" s="280"/>
      <c r="D26" s="280"/>
      <c r="E26" s="280"/>
      <c r="F26" s="69" t="s">
        <v>14</v>
      </c>
    </row>
    <row r="28" spans="2:8">
      <c r="C28" s="27" t="s">
        <v>5</v>
      </c>
      <c r="D28" s="27" t="s">
        <v>4</v>
      </c>
      <c r="E28" s="27" t="s">
        <v>3</v>
      </c>
      <c r="F28" s="27"/>
    </row>
    <row r="29" spans="2:8">
      <c r="B29" s="241">
        <v>2022</v>
      </c>
      <c r="C29" s="242">
        <v>4.0999999999999996</v>
      </c>
      <c r="D29" s="1"/>
      <c r="E29" s="1"/>
      <c r="F29" s="1"/>
    </row>
    <row r="30" spans="2:8">
      <c r="B30" s="241">
        <v>2023</v>
      </c>
      <c r="C30" s="242">
        <v>2.5</v>
      </c>
      <c r="D30" s="1">
        <v>3.5</v>
      </c>
      <c r="E30" s="1">
        <v>4.5</v>
      </c>
      <c r="F30" s="1"/>
    </row>
    <row r="31" spans="2:8">
      <c r="B31" s="241">
        <v>2024</v>
      </c>
      <c r="C31" s="242">
        <v>2.5</v>
      </c>
      <c r="D31" s="1">
        <v>3.5</v>
      </c>
      <c r="E31" s="1">
        <v>4.5</v>
      </c>
      <c r="F31" s="1"/>
    </row>
    <row r="32" spans="2:8">
      <c r="B32" s="241">
        <v>2025</v>
      </c>
      <c r="C32" s="242">
        <v>2.6</v>
      </c>
      <c r="D32" s="1">
        <v>3.6</v>
      </c>
      <c r="E32" s="1">
        <v>4.5999999999999996</v>
      </c>
      <c r="F32" s="1"/>
    </row>
    <row r="33" spans="2:11">
      <c r="B33" s="241">
        <v>2026</v>
      </c>
      <c r="C33" s="242">
        <v>2.7</v>
      </c>
      <c r="D33" s="1">
        <v>3.7</v>
      </c>
      <c r="E33" s="1">
        <v>4.7</v>
      </c>
      <c r="F33" s="1"/>
    </row>
    <row r="34" spans="2:11">
      <c r="B34" s="241">
        <v>2027</v>
      </c>
      <c r="C34" s="242">
        <v>2.7</v>
      </c>
      <c r="D34" s="1">
        <v>3.7</v>
      </c>
      <c r="E34" s="1">
        <v>4.7</v>
      </c>
      <c r="F34" s="1"/>
    </row>
    <row r="35" spans="2:11">
      <c r="B35" s="241">
        <v>2028</v>
      </c>
      <c r="C35" s="242">
        <v>2.7</v>
      </c>
      <c r="D35" s="1">
        <v>3.7</v>
      </c>
      <c r="E35" s="1">
        <v>4.7</v>
      </c>
      <c r="F35" s="1"/>
    </row>
    <row r="38" spans="2:11" ht="15.6">
      <c r="B38" s="280" t="s">
        <v>9</v>
      </c>
      <c r="C38" s="280"/>
      <c r="D38" s="280"/>
      <c r="E38" s="280"/>
      <c r="F38" s="69" t="s">
        <v>14</v>
      </c>
    </row>
    <row r="40" spans="2:11">
      <c r="C40" s="27" t="s">
        <v>5</v>
      </c>
      <c r="D40" s="27" t="s">
        <v>4</v>
      </c>
      <c r="E40" s="27" t="s">
        <v>3</v>
      </c>
      <c r="F40" s="27"/>
    </row>
    <row r="41" spans="2:11">
      <c r="B41">
        <v>2022</v>
      </c>
      <c r="C41" s="1">
        <v>9.24</v>
      </c>
      <c r="D41" s="1"/>
      <c r="E41" s="1"/>
      <c r="F41" s="1"/>
    </row>
    <row r="42" spans="2:11">
      <c r="B42">
        <v>2023</v>
      </c>
      <c r="C42" s="1">
        <v>3</v>
      </c>
      <c r="D42" s="1">
        <v>4</v>
      </c>
      <c r="E42" s="1">
        <v>5</v>
      </c>
      <c r="F42" s="1"/>
    </row>
    <row r="43" spans="2:11">
      <c r="B43" s="149">
        <v>2024</v>
      </c>
      <c r="C43" s="150">
        <v>3</v>
      </c>
      <c r="D43" s="1">
        <v>4</v>
      </c>
      <c r="E43" s="1">
        <v>5</v>
      </c>
      <c r="F43" s="1"/>
    </row>
    <row r="44" spans="2:11">
      <c r="B44" s="149">
        <v>2025</v>
      </c>
      <c r="C44" s="150">
        <v>3</v>
      </c>
      <c r="D44" s="1">
        <v>4</v>
      </c>
      <c r="E44" s="1">
        <v>5</v>
      </c>
      <c r="F44" s="1"/>
    </row>
    <row r="45" spans="2:11">
      <c r="B45" s="149">
        <v>2026</v>
      </c>
      <c r="C45" s="150">
        <v>3</v>
      </c>
      <c r="D45" s="1">
        <v>4</v>
      </c>
      <c r="E45" s="1">
        <v>5</v>
      </c>
      <c r="F45" s="1"/>
    </row>
    <row r="46" spans="2:11">
      <c r="B46" s="149">
        <v>2027</v>
      </c>
      <c r="C46" s="150">
        <v>3</v>
      </c>
      <c r="D46" s="1">
        <v>4</v>
      </c>
      <c r="E46" s="1">
        <v>5</v>
      </c>
      <c r="F46" s="1"/>
    </row>
    <row r="47" spans="2:11">
      <c r="B47" s="149">
        <v>2028</v>
      </c>
      <c r="C47" s="150">
        <v>3</v>
      </c>
      <c r="D47" s="1">
        <v>4</v>
      </c>
      <c r="E47" s="1">
        <v>5</v>
      </c>
      <c r="F47" s="1"/>
    </row>
    <row r="48" spans="2:11" ht="18">
      <c r="B48" s="277" t="s">
        <v>11</v>
      </c>
      <c r="C48" s="277"/>
      <c r="D48" s="277"/>
      <c r="E48" s="277"/>
      <c r="F48" s="277"/>
      <c r="G48" s="277"/>
      <c r="H48" s="277"/>
      <c r="I48" s="277"/>
      <c r="J48" s="277"/>
      <c r="K48" s="277"/>
    </row>
    <row r="49" spans="2:12" ht="18.600000000000001" thickBot="1">
      <c r="B49" s="276" t="s">
        <v>85</v>
      </c>
      <c r="C49" s="276"/>
      <c r="D49" s="276"/>
      <c r="E49" s="276"/>
      <c r="F49" s="276"/>
      <c r="G49" s="276"/>
      <c r="H49" s="276"/>
      <c r="I49" s="276"/>
      <c r="J49" s="276"/>
      <c r="K49" s="276"/>
    </row>
    <row r="50" spans="2:12" ht="18">
      <c r="B50" s="278" t="s">
        <v>10</v>
      </c>
      <c r="C50" s="279"/>
      <c r="D50" s="254" t="s">
        <v>12</v>
      </c>
      <c r="E50" s="255">
        <v>2022</v>
      </c>
      <c r="F50" s="255">
        <v>2023</v>
      </c>
      <c r="G50" s="255">
        <v>2024</v>
      </c>
      <c r="H50" s="255">
        <v>2025</v>
      </c>
      <c r="I50" s="255">
        <v>2026</v>
      </c>
      <c r="J50" s="255">
        <v>2027</v>
      </c>
      <c r="K50" s="256">
        <v>2028</v>
      </c>
    </row>
    <row r="51" spans="2:12">
      <c r="B51" s="19"/>
      <c r="C51" s="20"/>
      <c r="D51" s="20"/>
      <c r="E51" s="20"/>
      <c r="F51" s="20"/>
      <c r="G51" s="20"/>
      <c r="H51" s="20"/>
      <c r="I51" s="20"/>
      <c r="J51" s="20"/>
      <c r="K51" s="5"/>
    </row>
    <row r="52" spans="2:12" ht="21">
      <c r="B52" s="250" t="s">
        <v>5</v>
      </c>
      <c r="C52" s="251"/>
      <c r="D52" s="251"/>
      <c r="E52" s="251"/>
      <c r="F52" s="251"/>
      <c r="G52" s="251"/>
      <c r="H52" s="251"/>
      <c r="I52" s="251"/>
      <c r="J52" s="268"/>
      <c r="K52" s="269"/>
    </row>
    <row r="53" spans="2:12">
      <c r="B53" s="3"/>
      <c r="C53" s="4"/>
      <c r="D53" s="4"/>
      <c r="E53" s="4"/>
      <c r="F53" s="26"/>
      <c r="G53" s="26"/>
      <c r="H53" s="26"/>
      <c r="I53" s="26"/>
      <c r="J53" s="4"/>
      <c r="K53" s="5"/>
    </row>
    <row r="54" spans="2:12" ht="15.6">
      <c r="B54" s="91"/>
      <c r="C54" s="91" t="s">
        <v>18</v>
      </c>
      <c r="D54" s="252" t="s">
        <v>13</v>
      </c>
      <c r="E54" s="92">
        <v>569127.1</v>
      </c>
      <c r="F54" s="93">
        <v>583354.6</v>
      </c>
      <c r="G54" s="92">
        <v>603670.4</v>
      </c>
      <c r="H54" s="92">
        <v>625528.6</v>
      </c>
      <c r="I54" s="94">
        <v>648803.19999999995</v>
      </c>
      <c r="J54" s="95">
        <v>672937.3</v>
      </c>
      <c r="K54" s="96">
        <v>697969.3</v>
      </c>
      <c r="L54" t="s">
        <v>14</v>
      </c>
    </row>
    <row r="55" spans="2:12" ht="15.6">
      <c r="B55" s="10"/>
      <c r="C55" s="10" t="s">
        <v>1</v>
      </c>
      <c r="D55" s="11" t="s">
        <v>0</v>
      </c>
      <c r="E55" s="13">
        <v>4.0999999999999996</v>
      </c>
      <c r="F55" s="12">
        <v>2.5</v>
      </c>
      <c r="G55" s="13">
        <v>2.5</v>
      </c>
      <c r="H55" s="13">
        <v>2.6</v>
      </c>
      <c r="I55" s="21">
        <v>2.7</v>
      </c>
      <c r="J55" s="60">
        <v>2.7</v>
      </c>
      <c r="K55" s="24">
        <v>2.7</v>
      </c>
    </row>
    <row r="56" spans="2:12" ht="15.6">
      <c r="B56" s="10"/>
      <c r="C56" s="10"/>
      <c r="D56" s="11"/>
      <c r="E56" s="13"/>
      <c r="F56" s="12"/>
      <c r="G56" s="13"/>
      <c r="H56" s="13"/>
      <c r="I56" s="21"/>
      <c r="J56" s="60"/>
      <c r="K56" s="5"/>
    </row>
    <row r="57" spans="2:12" ht="15.6">
      <c r="B57" s="91"/>
      <c r="C57" s="91" t="s">
        <v>2</v>
      </c>
      <c r="D57" s="252" t="s">
        <v>13</v>
      </c>
      <c r="E57" s="253">
        <v>736109</v>
      </c>
      <c r="F57" s="93">
        <v>789034.4</v>
      </c>
      <c r="G57" s="92">
        <v>843097.9</v>
      </c>
      <c r="H57" s="92">
        <v>895593.2</v>
      </c>
      <c r="I57" s="94">
        <v>953055.2</v>
      </c>
      <c r="J57" s="95">
        <v>1014245.3</v>
      </c>
      <c r="K57" s="96">
        <v>1079158.5</v>
      </c>
      <c r="L57" t="s">
        <v>14</v>
      </c>
    </row>
    <row r="58" spans="2:12" ht="15.6">
      <c r="B58" s="10"/>
      <c r="C58" s="10" t="s">
        <v>1</v>
      </c>
      <c r="D58" s="11" t="s">
        <v>0</v>
      </c>
      <c r="E58" s="13">
        <v>10.6</v>
      </c>
      <c r="F58" s="12">
        <v>7.2</v>
      </c>
      <c r="G58" s="13">
        <v>5.9</v>
      </c>
      <c r="H58" s="13">
        <v>5.2</v>
      </c>
      <c r="I58" s="21">
        <v>5.4</v>
      </c>
      <c r="J58" s="60">
        <v>5.4</v>
      </c>
      <c r="K58" s="24">
        <v>5.4</v>
      </c>
    </row>
    <row r="59" spans="2:12">
      <c r="B59" s="3"/>
      <c r="C59" s="4"/>
      <c r="D59" s="4"/>
      <c r="E59" s="4"/>
      <c r="F59" s="4"/>
      <c r="G59" s="4"/>
      <c r="H59" s="4"/>
      <c r="I59" s="4"/>
      <c r="J59" s="4"/>
      <c r="K59" s="5"/>
    </row>
    <row r="60" spans="2:12" ht="21">
      <c r="B60" s="270" t="s">
        <v>4</v>
      </c>
      <c r="C60" s="271"/>
      <c r="D60" s="271"/>
      <c r="E60" s="271"/>
      <c r="F60" s="271"/>
      <c r="G60" s="271"/>
      <c r="H60" s="271"/>
      <c r="I60" s="271"/>
      <c r="J60" s="271"/>
      <c r="K60" s="272"/>
    </row>
    <row r="61" spans="2:12">
      <c r="B61" s="3"/>
      <c r="C61" s="4"/>
      <c r="D61" s="4"/>
      <c r="E61" s="4"/>
      <c r="F61" s="4"/>
      <c r="G61" s="4"/>
      <c r="H61" s="4"/>
      <c r="I61" s="4"/>
      <c r="J61" s="4"/>
      <c r="K61" s="5"/>
    </row>
    <row r="62" spans="2:12" ht="15.6">
      <c r="B62" s="14"/>
      <c r="C62" s="14" t="s">
        <v>18</v>
      </c>
      <c r="D62" s="15" t="s">
        <v>13</v>
      </c>
      <c r="E62" s="17"/>
      <c r="F62" s="16">
        <v>589045.80000000005</v>
      </c>
      <c r="G62" s="17">
        <v>609560.9</v>
      </c>
      <c r="H62" s="17">
        <v>631624.30000000005</v>
      </c>
      <c r="I62" s="22">
        <v>655119.4</v>
      </c>
      <c r="J62" s="61">
        <v>679488.5</v>
      </c>
      <c r="K62" s="18">
        <v>704764.1</v>
      </c>
      <c r="L62" t="s">
        <v>14</v>
      </c>
    </row>
    <row r="63" spans="2:12" ht="15.6">
      <c r="B63" s="10"/>
      <c r="C63" s="10" t="s">
        <v>1</v>
      </c>
      <c r="D63" s="11" t="s">
        <v>0</v>
      </c>
      <c r="E63" s="13"/>
      <c r="F63" s="12">
        <v>3.5</v>
      </c>
      <c r="G63" s="13">
        <v>3.5</v>
      </c>
      <c r="H63" s="13">
        <v>3.6</v>
      </c>
      <c r="I63" s="21">
        <v>3.7</v>
      </c>
      <c r="J63" s="60">
        <v>3.7</v>
      </c>
      <c r="K63" s="24">
        <v>3.7</v>
      </c>
    </row>
    <row r="64" spans="2:12" ht="15.6">
      <c r="B64" s="10"/>
      <c r="C64" s="10"/>
      <c r="D64" s="11"/>
      <c r="E64" s="13"/>
      <c r="F64" s="12"/>
      <c r="G64" s="13"/>
      <c r="H64" s="13"/>
      <c r="I64" s="21"/>
      <c r="J64" s="60"/>
      <c r="K64" s="5"/>
    </row>
    <row r="65" spans="2:12" ht="15.6">
      <c r="B65" s="14"/>
      <c r="C65" s="14" t="s">
        <v>2</v>
      </c>
      <c r="D65" s="15" t="s">
        <v>13</v>
      </c>
      <c r="E65" s="17"/>
      <c r="F65" s="16">
        <v>796429.4</v>
      </c>
      <c r="G65" s="17">
        <v>851173.2</v>
      </c>
      <c r="H65" s="17">
        <v>904118.6</v>
      </c>
      <c r="I65" s="22">
        <v>962131.5</v>
      </c>
      <c r="J65" s="61">
        <v>1023866.8</v>
      </c>
      <c r="K65" s="18">
        <v>1089563.3</v>
      </c>
      <c r="L65" t="s">
        <v>14</v>
      </c>
    </row>
    <row r="66" spans="2:12" ht="15.6">
      <c r="B66" s="10"/>
      <c r="C66" s="10" t="s">
        <v>1</v>
      </c>
      <c r="D66" s="11" t="s">
        <v>0</v>
      </c>
      <c r="E66" s="13"/>
      <c r="F66" s="12">
        <v>8.1999999999999993</v>
      </c>
      <c r="G66" s="13">
        <v>6.9</v>
      </c>
      <c r="H66" s="13">
        <v>6.2</v>
      </c>
      <c r="I66" s="21">
        <v>6.4</v>
      </c>
      <c r="J66" s="60">
        <v>6.4</v>
      </c>
      <c r="K66" s="24">
        <v>6.4</v>
      </c>
    </row>
    <row r="67" spans="2:12">
      <c r="B67" s="3"/>
      <c r="C67" s="4"/>
      <c r="D67" s="4"/>
      <c r="E67" s="4"/>
      <c r="F67" s="4"/>
      <c r="G67" s="4"/>
      <c r="H67" s="4"/>
      <c r="I67" s="4"/>
      <c r="J67" s="4"/>
      <c r="K67" s="5"/>
    </row>
    <row r="68" spans="2:12">
      <c r="B68" s="3"/>
      <c r="K68" s="5"/>
    </row>
    <row r="69" spans="2:12" ht="21">
      <c r="B69" s="273" t="s">
        <v>3</v>
      </c>
      <c r="C69" s="274"/>
      <c r="D69" s="274"/>
      <c r="E69" s="274"/>
      <c r="F69" s="274"/>
      <c r="G69" s="274"/>
      <c r="H69" s="274"/>
      <c r="I69" s="274"/>
      <c r="J69" s="274"/>
      <c r="K69" s="275"/>
    </row>
    <row r="70" spans="2:12" ht="15.6">
      <c r="B70" s="243"/>
      <c r="C70" s="243" t="s">
        <v>18</v>
      </c>
      <c r="D70" s="243" t="s">
        <v>13</v>
      </c>
      <c r="E70" s="244"/>
      <c r="F70" s="245">
        <v>594737.1</v>
      </c>
      <c r="G70" s="244">
        <v>615451.4</v>
      </c>
      <c r="H70" s="244">
        <v>637719.9</v>
      </c>
      <c r="I70" s="246">
        <v>661435.69999999995</v>
      </c>
      <c r="J70" s="247">
        <v>686039.7</v>
      </c>
      <c r="K70" s="248">
        <v>711559</v>
      </c>
      <c r="L70" t="s">
        <v>14</v>
      </c>
    </row>
    <row r="71" spans="2:12" ht="15.6">
      <c r="B71" s="10"/>
      <c r="C71" s="10" t="s">
        <v>1</v>
      </c>
      <c r="D71" s="11" t="s">
        <v>0</v>
      </c>
      <c r="E71" s="13"/>
      <c r="F71" s="12">
        <v>4.5</v>
      </c>
      <c r="G71" s="13">
        <v>4.5</v>
      </c>
      <c r="H71" s="13">
        <v>4.5999999999999996</v>
      </c>
      <c r="I71" s="21">
        <v>4.7</v>
      </c>
      <c r="J71" s="60">
        <v>4.7</v>
      </c>
      <c r="K71" s="24">
        <v>4.7</v>
      </c>
    </row>
    <row r="72" spans="2:12" ht="15.6">
      <c r="B72" s="10"/>
      <c r="C72" s="10"/>
      <c r="D72" s="11"/>
      <c r="E72" s="13"/>
      <c r="F72" s="12"/>
      <c r="G72" s="13"/>
      <c r="H72" s="13"/>
      <c r="I72" s="21"/>
      <c r="J72" s="60"/>
      <c r="K72" s="5"/>
    </row>
    <row r="73" spans="2:12" ht="15.6">
      <c r="B73" s="243"/>
      <c r="C73" s="243" t="s">
        <v>2</v>
      </c>
      <c r="D73" s="243" t="s">
        <v>13</v>
      </c>
      <c r="E73" s="244"/>
      <c r="F73" s="245">
        <v>803824.4</v>
      </c>
      <c r="G73" s="244">
        <v>859248.4</v>
      </c>
      <c r="H73" s="244">
        <v>912644</v>
      </c>
      <c r="I73" s="246">
        <v>971207.8</v>
      </c>
      <c r="J73" s="247">
        <v>1033488.3</v>
      </c>
      <c r="K73" s="248">
        <v>1099868.2</v>
      </c>
      <c r="L73" t="s">
        <v>14</v>
      </c>
    </row>
    <row r="74" spans="2:12" ht="15.6">
      <c r="B74" s="10"/>
      <c r="C74" s="10" t="s">
        <v>1</v>
      </c>
      <c r="D74" s="11" t="s">
        <v>0</v>
      </c>
      <c r="E74" s="13"/>
      <c r="F74" s="12">
        <v>9.1999999999999993</v>
      </c>
      <c r="G74" s="13">
        <v>7.9</v>
      </c>
      <c r="H74" s="13">
        <v>7.2</v>
      </c>
      <c r="I74" s="21">
        <v>7.4</v>
      </c>
      <c r="J74" s="60">
        <v>7.4</v>
      </c>
      <c r="K74" s="24">
        <v>7.4</v>
      </c>
    </row>
    <row r="75" spans="2:12" ht="15" thickBot="1">
      <c r="B75" s="6"/>
      <c r="C75" s="7"/>
      <c r="D75" s="8"/>
      <c r="E75" s="9"/>
      <c r="F75" s="9"/>
      <c r="G75" s="8"/>
      <c r="H75" s="9"/>
      <c r="I75" s="9"/>
      <c r="J75" s="23"/>
      <c r="K75" s="62"/>
    </row>
    <row r="76" spans="2:12" ht="15" thickBot="1">
      <c r="B76" s="63" t="s">
        <v>140</v>
      </c>
      <c r="C76" s="59"/>
      <c r="D76" s="59"/>
      <c r="E76" s="59"/>
      <c r="F76" s="59"/>
      <c r="G76" s="59"/>
      <c r="H76" s="59"/>
      <c r="I76" s="59"/>
      <c r="J76" s="59"/>
      <c r="K76" s="25"/>
    </row>
    <row r="79" spans="2:12" ht="15.6">
      <c r="B79" s="280" t="s">
        <v>139</v>
      </c>
      <c r="C79" s="280"/>
      <c r="D79" s="280"/>
      <c r="E79" s="280"/>
    </row>
    <row r="80" spans="2:12">
      <c r="D80" s="27" t="s">
        <v>14</v>
      </c>
    </row>
    <row r="81" spans="2:5">
      <c r="C81" s="27" t="s">
        <v>5</v>
      </c>
      <c r="D81" s="27"/>
      <c r="E81" s="27"/>
    </row>
    <row r="82" spans="2:5">
      <c r="C82" s="127"/>
      <c r="D82" s="1"/>
      <c r="E82" s="1"/>
    </row>
    <row r="83" spans="2:5">
      <c r="B83">
        <v>2023</v>
      </c>
      <c r="C83" s="127">
        <v>7.78</v>
      </c>
      <c r="D83" s="1"/>
      <c r="E83" s="1"/>
    </row>
    <row r="84" spans="2:5">
      <c r="B84" s="149">
        <v>2024</v>
      </c>
      <c r="C84" s="249">
        <v>7.8</v>
      </c>
      <c r="D84" s="1"/>
      <c r="E84" s="1"/>
    </row>
    <row r="85" spans="2:5">
      <c r="B85" s="149">
        <v>2025</v>
      </c>
      <c r="C85" s="249">
        <v>7.82</v>
      </c>
      <c r="D85" s="1"/>
      <c r="E85" s="1"/>
    </row>
    <row r="86" spans="2:5">
      <c r="B86" s="149">
        <v>2026</v>
      </c>
      <c r="C86" s="249">
        <v>7.83</v>
      </c>
      <c r="D86" s="1"/>
      <c r="E86" s="1"/>
    </row>
    <row r="87" spans="2:5">
      <c r="B87" s="149">
        <v>2027</v>
      </c>
      <c r="C87" s="249">
        <v>7.85</v>
      </c>
      <c r="D87" s="1"/>
      <c r="E87" s="1"/>
    </row>
    <row r="88" spans="2:5">
      <c r="B88" s="149">
        <v>2028</v>
      </c>
      <c r="C88" s="249">
        <v>7.85</v>
      </c>
      <c r="D88" s="1"/>
      <c r="E88" s="1"/>
    </row>
  </sheetData>
  <mergeCells count="11">
    <mergeCell ref="B79:E79"/>
    <mergeCell ref="B2:E2"/>
    <mergeCell ref="B13:E13"/>
    <mergeCell ref="B26:E26"/>
    <mergeCell ref="B38:E38"/>
    <mergeCell ref="J52:K52"/>
    <mergeCell ref="B60:K60"/>
    <mergeCell ref="B69:K69"/>
    <mergeCell ref="B49:K49"/>
    <mergeCell ref="B48:K48"/>
    <mergeCell ref="B50:C5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J208"/>
  <sheetViews>
    <sheetView showGridLines="0" workbookViewId="0"/>
  </sheetViews>
  <sheetFormatPr baseColWidth="10" defaultColWidth="11.44140625" defaultRowHeight="13.2"/>
  <cols>
    <col min="1" max="1" width="11.44140625" style="28"/>
    <col min="2" max="2" width="22.5546875" style="28" customWidth="1"/>
    <col min="3" max="5" width="14.44140625" style="28" customWidth="1"/>
    <col min="6" max="6" width="11.44140625" style="28"/>
    <col min="7" max="7" width="11.33203125" style="28" customWidth="1"/>
    <col min="8" max="8" width="11.44140625" style="28"/>
    <col min="9" max="9" width="13.44140625" style="28" bestFit="1" customWidth="1"/>
    <col min="10" max="15" width="11.44140625" style="28"/>
    <col min="16" max="16" width="10.5546875" style="28" customWidth="1"/>
    <col min="17" max="16384" width="11.44140625" style="28"/>
  </cols>
  <sheetData>
    <row r="1" spans="1:36" ht="24.6">
      <c r="A1" s="52" t="s">
        <v>69</v>
      </c>
      <c r="G1" s="35"/>
      <c r="H1" s="35"/>
    </row>
    <row r="3" spans="1:36">
      <c r="E3" s="50"/>
      <c r="F3" s="50"/>
      <c r="G3" s="50"/>
    </row>
    <row r="4" spans="1:36">
      <c r="E4" s="50"/>
      <c r="F4" s="50"/>
      <c r="G4" s="50"/>
    </row>
    <row r="5" spans="1:36" ht="24.6">
      <c r="B5" s="51" t="s">
        <v>17</v>
      </c>
      <c r="C5" s="151" t="s">
        <v>14</v>
      </c>
    </row>
    <row r="6" spans="1:36">
      <c r="E6" s="50"/>
      <c r="F6" s="50"/>
      <c r="G6" s="50"/>
    </row>
    <row r="7" spans="1:36">
      <c r="C7" s="88"/>
      <c r="E7" s="50"/>
      <c r="F7" s="50"/>
      <c r="G7" s="50"/>
    </row>
    <row r="8" spans="1:36">
      <c r="C8" s="42">
        <v>2010</v>
      </c>
      <c r="D8" s="42">
        <v>2011</v>
      </c>
      <c r="E8" s="49" t="s">
        <v>16</v>
      </c>
      <c r="F8" s="49" t="s">
        <v>44</v>
      </c>
      <c r="G8" s="48">
        <v>2014</v>
      </c>
      <c r="H8" s="42">
        <v>2015</v>
      </c>
      <c r="I8" s="42">
        <v>2016</v>
      </c>
      <c r="J8" s="42">
        <v>2023</v>
      </c>
      <c r="K8" s="86" t="s">
        <v>86</v>
      </c>
      <c r="L8" s="47">
        <v>2024</v>
      </c>
      <c r="M8" s="47">
        <v>2025</v>
      </c>
      <c r="N8" s="47">
        <v>2026</v>
      </c>
      <c r="O8" s="86">
        <v>2027</v>
      </c>
      <c r="P8" s="86">
        <v>2028</v>
      </c>
      <c r="Q8" s="47"/>
      <c r="R8" s="47"/>
      <c r="S8" s="47"/>
    </row>
    <row r="9" spans="1:36">
      <c r="C9" s="40"/>
      <c r="D9" s="40"/>
      <c r="E9" s="82"/>
      <c r="F9" s="82"/>
      <c r="G9" s="82"/>
      <c r="H9" s="40"/>
      <c r="I9" s="40"/>
      <c r="J9" s="40">
        <v>2.5000000000000001E-2</v>
      </c>
      <c r="K9" s="40">
        <v>2.9000000000000001E-2</v>
      </c>
      <c r="L9" s="40">
        <v>1.9E-2</v>
      </c>
      <c r="M9" s="40">
        <v>1.4E-2</v>
      </c>
      <c r="N9" s="40">
        <v>8.9999999999999993E-3</v>
      </c>
      <c r="O9" s="40">
        <v>4.0000000000000001E-3</v>
      </c>
      <c r="P9" s="89">
        <v>2E-3</v>
      </c>
      <c r="Q9" s="45"/>
      <c r="R9" s="45"/>
    </row>
    <row r="10" spans="1:36" ht="15.6">
      <c r="C10" s="87"/>
      <c r="D10" s="87"/>
      <c r="E10" s="87"/>
      <c r="F10" s="87"/>
      <c r="G10" s="87"/>
      <c r="H10" s="87"/>
      <c r="I10" s="87"/>
      <c r="J10" s="87"/>
      <c r="K10" s="87"/>
      <c r="L10" s="87"/>
      <c r="M10" s="87"/>
      <c r="N10" s="87"/>
      <c r="O10" s="45"/>
      <c r="P10" s="90"/>
    </row>
    <row r="11" spans="1:36">
      <c r="S11" s="35"/>
      <c r="T11" s="35"/>
      <c r="U11" s="53"/>
      <c r="V11" s="53"/>
      <c r="W11" s="54"/>
      <c r="X11" s="35"/>
      <c r="Y11" s="35"/>
      <c r="Z11" s="35"/>
      <c r="AA11" s="35"/>
      <c r="AB11" s="35"/>
      <c r="AC11" s="35"/>
      <c r="AD11" s="35"/>
      <c r="AE11" s="35"/>
      <c r="AF11" s="35"/>
      <c r="AG11" s="35"/>
      <c r="AH11" s="35"/>
      <c r="AI11" s="35"/>
      <c r="AJ11" s="35"/>
    </row>
    <row r="12" spans="1:36">
      <c r="S12" s="35"/>
      <c r="T12" s="35"/>
      <c r="U12" s="35"/>
      <c r="V12" s="35"/>
      <c r="W12" s="35"/>
      <c r="X12" s="34"/>
      <c r="Y12" s="35"/>
      <c r="Z12" s="35"/>
      <c r="AA12" s="35"/>
      <c r="AB12" s="35"/>
      <c r="AC12" s="34"/>
      <c r="AD12" s="34"/>
      <c r="AE12" s="34"/>
      <c r="AF12" s="34"/>
      <c r="AG12" s="34"/>
      <c r="AH12" s="35"/>
      <c r="AI12" s="35"/>
      <c r="AJ12" s="35"/>
    </row>
    <row r="37" spans="1:17">
      <c r="E37" s="35"/>
      <c r="F37" s="35"/>
      <c r="G37" s="35"/>
    </row>
    <row r="38" spans="1:17">
      <c r="E38" s="35"/>
      <c r="F38" s="35"/>
      <c r="G38" s="35"/>
    </row>
    <row r="39" spans="1:17">
      <c r="E39" s="37"/>
      <c r="F39" s="37"/>
      <c r="G39" s="35"/>
      <c r="H39" s="35"/>
      <c r="I39" s="35"/>
      <c r="J39" s="35"/>
    </row>
    <row r="40" spans="1:17" ht="24.6">
      <c r="A40" s="33"/>
      <c r="B40" s="35"/>
      <c r="C40" s="46"/>
      <c r="D40" s="35"/>
      <c r="E40" s="35"/>
    </row>
    <row r="41" spans="1:17">
      <c r="E41" s="44"/>
    </row>
    <row r="42" spans="1:17" ht="24.6">
      <c r="A42" s="33" t="s">
        <v>15</v>
      </c>
      <c r="C42" s="151" t="s">
        <v>14</v>
      </c>
      <c r="E42" s="44"/>
    </row>
    <row r="43" spans="1:17">
      <c r="E43" s="44"/>
    </row>
    <row r="44" spans="1:17">
      <c r="E44" s="44"/>
    </row>
    <row r="45" spans="1:17">
      <c r="A45" s="35"/>
      <c r="B45" s="35"/>
      <c r="C45" s="42">
        <v>2014</v>
      </c>
      <c r="D45" s="42">
        <v>2015</v>
      </c>
      <c r="E45" s="42">
        <v>2016</v>
      </c>
      <c r="F45" s="42">
        <v>2017</v>
      </c>
      <c r="G45" s="43">
        <v>2018</v>
      </c>
      <c r="H45" s="42">
        <v>2019</v>
      </c>
      <c r="I45" s="42">
        <v>2020</v>
      </c>
      <c r="J45" s="42">
        <v>2021</v>
      </c>
      <c r="K45" s="42">
        <v>2022</v>
      </c>
      <c r="L45" s="42">
        <v>2023</v>
      </c>
      <c r="M45" s="42"/>
      <c r="N45" s="42"/>
      <c r="O45" s="42"/>
      <c r="P45" s="42"/>
    </row>
    <row r="46" spans="1:17">
      <c r="A46" s="83"/>
      <c r="B46" s="83"/>
      <c r="C46" s="41">
        <v>0.248</v>
      </c>
      <c r="D46" s="41">
        <v>0.249</v>
      </c>
      <c r="E46" s="41">
        <v>0.25</v>
      </c>
      <c r="F46" s="41">
        <v>0.252</v>
      </c>
      <c r="G46" s="41">
        <v>0.26500000000000001</v>
      </c>
      <c r="H46" s="40">
        <v>0.26500000000000001</v>
      </c>
      <c r="I46" s="40">
        <v>0.315</v>
      </c>
      <c r="J46" s="40">
        <v>0.308</v>
      </c>
      <c r="K46" s="40">
        <v>0.29199999999999998</v>
      </c>
      <c r="L46" s="40">
        <v>0.26800000000000002</v>
      </c>
      <c r="M46" s="40"/>
      <c r="N46" s="40"/>
      <c r="O46" s="40"/>
      <c r="P46" s="40"/>
      <c r="Q46" s="40"/>
    </row>
    <row r="47" spans="1:17">
      <c r="J47" s="35"/>
    </row>
    <row r="48" spans="1:17">
      <c r="E48" s="39"/>
    </row>
    <row r="51" spans="5:10">
      <c r="F51" s="35"/>
      <c r="G51" s="35"/>
      <c r="H51" s="35"/>
      <c r="I51" s="35"/>
      <c r="J51" s="35"/>
    </row>
    <row r="52" spans="5:10">
      <c r="F52" s="35"/>
      <c r="G52" s="35"/>
      <c r="H52" s="35"/>
      <c r="I52" s="35"/>
      <c r="J52" s="35"/>
    </row>
    <row r="53" spans="5:10">
      <c r="E53" s="38"/>
      <c r="F53" s="37"/>
      <c r="G53" s="35"/>
      <c r="H53" s="35"/>
      <c r="I53" s="35"/>
      <c r="J53" s="36"/>
    </row>
    <row r="54" spans="5:10">
      <c r="F54" s="35"/>
      <c r="G54" s="34"/>
      <c r="H54" s="34"/>
      <c r="I54" s="34"/>
      <c r="J54" s="34"/>
    </row>
    <row r="76" spans="1:8" ht="24.6">
      <c r="A76" s="33" t="s">
        <v>42</v>
      </c>
      <c r="E76" s="151" t="s">
        <v>14</v>
      </c>
    </row>
    <row r="77" spans="1:8" ht="24.6">
      <c r="A77" s="33"/>
      <c r="C77" s="84">
        <v>2024</v>
      </c>
      <c r="D77" s="84">
        <v>2025</v>
      </c>
      <c r="E77" s="84">
        <v>2026</v>
      </c>
      <c r="F77" s="84">
        <v>2027</v>
      </c>
      <c r="G77" s="84">
        <v>2028</v>
      </c>
      <c r="H77" s="84"/>
    </row>
    <row r="78" spans="1:8" ht="3" customHeight="1">
      <c r="C78" s="84"/>
      <c r="D78" s="84"/>
      <c r="E78" s="84"/>
      <c r="F78" s="84"/>
      <c r="G78" s="84"/>
      <c r="H78" s="84"/>
    </row>
    <row r="79" spans="1:8" ht="18">
      <c r="B79" s="32"/>
      <c r="C79" s="108">
        <v>98533.3</v>
      </c>
      <c r="D79" s="126">
        <v>105693.3</v>
      </c>
      <c r="E79" s="126">
        <v>113410.3</v>
      </c>
      <c r="F79" s="126">
        <v>121725.3</v>
      </c>
      <c r="G79" s="126">
        <v>130549.4</v>
      </c>
      <c r="H79" s="126"/>
    </row>
    <row r="80" spans="1:8" ht="21">
      <c r="B80" s="31"/>
      <c r="C80" s="31"/>
      <c r="D80" s="31"/>
      <c r="E80" s="31"/>
    </row>
    <row r="81" spans="2:9" ht="21">
      <c r="B81" s="282"/>
      <c r="C81" s="282"/>
      <c r="D81" s="282"/>
      <c r="E81" s="282"/>
    </row>
    <row r="82" spans="2:9" ht="6" customHeight="1">
      <c r="B82" s="64"/>
      <c r="C82" s="65"/>
      <c r="D82" s="66"/>
      <c r="E82" s="66"/>
    </row>
    <row r="83" spans="2:9" ht="18">
      <c r="B83" s="57"/>
      <c r="C83" s="57"/>
      <c r="D83" s="58"/>
      <c r="E83" s="58"/>
      <c r="F83" s="57"/>
      <c r="G83" s="57"/>
      <c r="H83" s="58"/>
      <c r="I83" s="58"/>
    </row>
    <row r="84" spans="2:9" ht="18">
      <c r="B84" s="67"/>
      <c r="C84" s="55"/>
      <c r="D84" s="55"/>
      <c r="E84" s="55"/>
      <c r="F84" s="67"/>
      <c r="G84" s="55"/>
      <c r="H84" s="55"/>
      <c r="I84" s="55"/>
    </row>
    <row r="85" spans="2:9" ht="18.75" customHeight="1">
      <c r="B85" s="68"/>
      <c r="C85" s="55"/>
      <c r="D85" s="56"/>
      <c r="E85" s="56"/>
      <c r="F85" s="68"/>
      <c r="G85" s="55"/>
      <c r="H85" s="56"/>
      <c r="I85" s="56"/>
    </row>
    <row r="86" spans="2:9" ht="18">
      <c r="B86" s="68"/>
      <c r="C86" s="55"/>
      <c r="D86" s="56"/>
      <c r="E86" s="56"/>
      <c r="F86" s="68"/>
      <c r="G86" s="55"/>
      <c r="H86" s="56"/>
      <c r="I86" s="56"/>
    </row>
    <row r="87" spans="2:9" ht="6" customHeight="1">
      <c r="B87" s="55"/>
      <c r="C87" s="55"/>
      <c r="D87" s="56"/>
      <c r="E87" s="56"/>
      <c r="F87" s="55"/>
      <c r="G87" s="55"/>
      <c r="H87" s="56"/>
      <c r="I87" s="56"/>
    </row>
    <row r="88" spans="2:9" ht="18">
      <c r="B88" s="67"/>
      <c r="C88" s="55"/>
      <c r="D88" s="56"/>
      <c r="E88" s="56"/>
      <c r="F88" s="67"/>
      <c r="G88" s="55"/>
      <c r="H88" s="56"/>
      <c r="I88" s="56"/>
    </row>
    <row r="89" spans="2:9" ht="18">
      <c r="B89" s="68"/>
      <c r="C89" s="55"/>
      <c r="D89" s="56"/>
      <c r="E89" s="56"/>
      <c r="F89" s="68"/>
      <c r="G89" s="55"/>
      <c r="H89" s="56"/>
      <c r="I89" s="56"/>
    </row>
    <row r="90" spans="2:9" ht="18">
      <c r="B90" s="68"/>
      <c r="C90" s="55"/>
      <c r="D90" s="56"/>
      <c r="E90" s="56"/>
      <c r="F90" s="68"/>
      <c r="G90" s="55"/>
      <c r="H90" s="56"/>
      <c r="I90" s="56"/>
    </row>
    <row r="91" spans="2:9" ht="5.25" customHeight="1">
      <c r="B91" s="55"/>
      <c r="C91" s="55"/>
      <c r="D91" s="56"/>
      <c r="E91" s="56"/>
      <c r="F91" s="30"/>
      <c r="G91" s="30"/>
      <c r="H91" s="29"/>
      <c r="I91" s="29"/>
    </row>
    <row r="92" spans="2:9" ht="27.75" customHeight="1">
      <c r="B92" s="281"/>
      <c r="C92" s="281"/>
      <c r="D92" s="281"/>
      <c r="E92" s="281"/>
    </row>
    <row r="108" spans="1:8" ht="24.6">
      <c r="A108" s="33" t="s">
        <v>41</v>
      </c>
      <c r="C108" s="151" t="s">
        <v>14</v>
      </c>
    </row>
    <row r="111" spans="1:8">
      <c r="B111" s="84">
        <v>2023</v>
      </c>
      <c r="C111" s="152" t="s">
        <v>86</v>
      </c>
      <c r="D111" s="84">
        <v>2024</v>
      </c>
      <c r="E111" s="84">
        <v>2025</v>
      </c>
      <c r="F111" s="84">
        <v>2026</v>
      </c>
      <c r="G111" s="84">
        <v>2027</v>
      </c>
      <c r="H111" s="84">
        <v>2028</v>
      </c>
    </row>
    <row r="112" spans="1:8">
      <c r="B112" s="40">
        <v>0.109</v>
      </c>
      <c r="C112" s="40">
        <v>0.109</v>
      </c>
      <c r="D112" s="40">
        <v>0.11700000000000001</v>
      </c>
      <c r="E112" s="40">
        <v>0.123</v>
      </c>
      <c r="F112" s="40">
        <v>0.11899999999999999</v>
      </c>
      <c r="G112" s="40">
        <v>0.12</v>
      </c>
      <c r="H112" s="40">
        <v>0.121</v>
      </c>
    </row>
    <row r="113" spans="7:7">
      <c r="G113" s="81"/>
    </row>
    <row r="143" spans="1:4" ht="24.6">
      <c r="A143" s="33" t="s">
        <v>87</v>
      </c>
      <c r="D143" s="151" t="s">
        <v>14</v>
      </c>
    </row>
    <row r="146" spans="2:8">
      <c r="B146" s="84">
        <v>2023</v>
      </c>
      <c r="C146" s="152" t="s">
        <v>86</v>
      </c>
      <c r="D146" s="84">
        <v>2024</v>
      </c>
      <c r="E146" s="84">
        <v>2025</v>
      </c>
      <c r="F146" s="84">
        <v>2026</v>
      </c>
      <c r="G146" s="84">
        <v>2027</v>
      </c>
      <c r="H146" s="84">
        <v>2028</v>
      </c>
    </row>
    <row r="147" spans="2:8">
      <c r="B147" s="40">
        <v>1.4999999999999999E-2</v>
      </c>
      <c r="C147" s="40">
        <v>1.4999999999999999E-2</v>
      </c>
      <c r="D147" s="40">
        <v>0.01</v>
      </c>
      <c r="E147" s="40">
        <v>1.4E-2</v>
      </c>
      <c r="F147" s="40">
        <v>8.9999999999999993E-3</v>
      </c>
      <c r="G147" s="40">
        <v>4.0000000000000001E-3</v>
      </c>
      <c r="H147" s="40">
        <v>2E-3</v>
      </c>
    </row>
    <row r="148" spans="2:8">
      <c r="G148" s="81"/>
    </row>
    <row r="174" spans="1:4" ht="24.6">
      <c r="A174" s="33" t="s">
        <v>88</v>
      </c>
      <c r="D174" s="151" t="s">
        <v>14</v>
      </c>
    </row>
    <row r="177" spans="2:8">
      <c r="B177" s="84">
        <v>2023</v>
      </c>
      <c r="C177" s="152" t="s">
        <v>86</v>
      </c>
      <c r="D177" s="84">
        <v>2024</v>
      </c>
      <c r="E177" s="84">
        <v>2025</v>
      </c>
      <c r="F177" s="84">
        <v>2026</v>
      </c>
      <c r="G177" s="84">
        <v>2027</v>
      </c>
      <c r="H177" s="84">
        <v>2028</v>
      </c>
    </row>
    <row r="178" spans="2:8">
      <c r="B178" s="40">
        <v>0.14099999999999999</v>
      </c>
      <c r="C178" s="40">
        <v>0.14399999999999999</v>
      </c>
      <c r="D178" s="40">
        <v>0.14099999999999999</v>
      </c>
      <c r="E178" s="40">
        <v>0.14299999999999999</v>
      </c>
      <c r="F178" s="40">
        <v>0.13400000000000001</v>
      </c>
      <c r="G178" s="40">
        <v>0.13</v>
      </c>
      <c r="H178" s="40">
        <v>0.128</v>
      </c>
    </row>
    <row r="204" spans="1:8" ht="24.6">
      <c r="A204" s="33" t="s">
        <v>149</v>
      </c>
      <c r="D204" s="151" t="s">
        <v>14</v>
      </c>
    </row>
    <row r="207" spans="1:8">
      <c r="B207" s="84">
        <v>2023</v>
      </c>
      <c r="C207" s="152" t="s">
        <v>86</v>
      </c>
      <c r="D207" s="84">
        <v>2024</v>
      </c>
      <c r="E207" s="84">
        <v>2025</v>
      </c>
      <c r="F207" s="84">
        <v>2026</v>
      </c>
      <c r="G207" s="84">
        <v>2027</v>
      </c>
      <c r="H207" s="84">
        <v>2028</v>
      </c>
    </row>
    <row r="208" spans="1:8">
      <c r="B208" s="40">
        <v>0.14599999999999999</v>
      </c>
      <c r="C208" s="40">
        <v>0.15</v>
      </c>
      <c r="D208" s="40">
        <v>0.14799999999999999</v>
      </c>
      <c r="E208" s="40">
        <v>0.14599999999999999</v>
      </c>
      <c r="F208" s="40">
        <v>0.13600000000000001</v>
      </c>
      <c r="G208" s="40">
        <v>0.13100000000000001</v>
      </c>
      <c r="H208" s="40">
        <v>0.129</v>
      </c>
    </row>
  </sheetData>
  <mergeCells count="2">
    <mergeCell ref="B92:E92"/>
    <mergeCell ref="B81:E8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G78"/>
  <sheetViews>
    <sheetView showGridLines="0" zoomScale="115" zoomScaleNormal="115" workbookViewId="0"/>
  </sheetViews>
  <sheetFormatPr baseColWidth="10" defaultRowHeight="13.2"/>
  <cols>
    <col min="1" max="1" width="3.33203125" style="109" customWidth="1"/>
    <col min="2" max="2" width="46" style="109" customWidth="1"/>
    <col min="3" max="3" width="11.5546875" style="109" customWidth="1"/>
    <col min="4" max="4" width="10.88671875" style="109" customWidth="1"/>
    <col min="5" max="5" width="10.6640625" style="109" customWidth="1"/>
    <col min="6" max="7" width="10.5546875" style="109" customWidth="1"/>
    <col min="8" max="251" width="11.44140625" style="109"/>
    <col min="252" max="252" width="60.5546875" style="109" customWidth="1"/>
    <col min="253" max="256" width="11.88671875" style="109" customWidth="1"/>
    <col min="257" max="257" width="11.44140625" style="109"/>
    <col min="258" max="258" width="14.5546875" style="109" customWidth="1"/>
    <col min="259" max="259" width="60.5546875" style="109" customWidth="1"/>
    <col min="260" max="262" width="11.88671875" style="109" customWidth="1"/>
    <col min="263" max="507" width="11.44140625" style="109"/>
    <col min="508" max="508" width="60.5546875" style="109" customWidth="1"/>
    <col min="509" max="512" width="11.88671875" style="109" customWidth="1"/>
    <col min="513" max="513" width="11.44140625" style="109"/>
    <col min="514" max="514" width="14.5546875" style="109" customWidth="1"/>
    <col min="515" max="515" width="60.5546875" style="109" customWidth="1"/>
    <col min="516" max="518" width="11.88671875" style="109" customWidth="1"/>
    <col min="519" max="763" width="11.44140625" style="109"/>
    <col min="764" max="764" width="60.5546875" style="109" customWidth="1"/>
    <col min="765" max="768" width="11.88671875" style="109" customWidth="1"/>
    <col min="769" max="769" width="11.44140625" style="109"/>
    <col min="770" max="770" width="14.5546875" style="109" customWidth="1"/>
    <col min="771" max="771" width="60.5546875" style="109" customWidth="1"/>
    <col min="772" max="774" width="11.88671875" style="109" customWidth="1"/>
    <col min="775" max="1019" width="11.44140625" style="109"/>
    <col min="1020" max="1020" width="60.5546875" style="109" customWidth="1"/>
    <col min="1021" max="1024" width="11.88671875" style="109" customWidth="1"/>
    <col min="1025" max="1025" width="11.44140625" style="109"/>
    <col min="1026" max="1026" width="14.5546875" style="109" customWidth="1"/>
    <col min="1027" max="1027" width="60.5546875" style="109" customWidth="1"/>
    <col min="1028" max="1030" width="11.88671875" style="109" customWidth="1"/>
    <col min="1031" max="1275" width="11.44140625" style="109"/>
    <col min="1276" max="1276" width="60.5546875" style="109" customWidth="1"/>
    <col min="1277" max="1280" width="11.88671875" style="109" customWidth="1"/>
    <col min="1281" max="1281" width="11.44140625" style="109"/>
    <col min="1282" max="1282" width="14.5546875" style="109" customWidth="1"/>
    <col min="1283" max="1283" width="60.5546875" style="109" customWidth="1"/>
    <col min="1284" max="1286" width="11.88671875" style="109" customWidth="1"/>
    <col min="1287" max="1531" width="11.44140625" style="109"/>
    <col min="1532" max="1532" width="60.5546875" style="109" customWidth="1"/>
    <col min="1533" max="1536" width="11.88671875" style="109" customWidth="1"/>
    <col min="1537" max="1537" width="11.44140625" style="109"/>
    <col min="1538" max="1538" width="14.5546875" style="109" customWidth="1"/>
    <col min="1539" max="1539" width="60.5546875" style="109" customWidth="1"/>
    <col min="1540" max="1542" width="11.88671875" style="109" customWidth="1"/>
    <col min="1543" max="1787" width="11.44140625" style="109"/>
    <col min="1788" max="1788" width="60.5546875" style="109" customWidth="1"/>
    <col min="1789" max="1792" width="11.88671875" style="109" customWidth="1"/>
    <col min="1793" max="1793" width="11.44140625" style="109"/>
    <col min="1794" max="1794" width="14.5546875" style="109" customWidth="1"/>
    <col min="1795" max="1795" width="60.5546875" style="109" customWidth="1"/>
    <col min="1796" max="1798" width="11.88671875" style="109" customWidth="1"/>
    <col min="1799" max="2043" width="11.44140625" style="109"/>
    <col min="2044" max="2044" width="60.5546875" style="109" customWidth="1"/>
    <col min="2045" max="2048" width="11.88671875" style="109" customWidth="1"/>
    <col min="2049" max="2049" width="11.44140625" style="109"/>
    <col min="2050" max="2050" width="14.5546875" style="109" customWidth="1"/>
    <col min="2051" max="2051" width="60.5546875" style="109" customWidth="1"/>
    <col min="2052" max="2054" width="11.88671875" style="109" customWidth="1"/>
    <col min="2055" max="2299" width="11.44140625" style="109"/>
    <col min="2300" max="2300" width="60.5546875" style="109" customWidth="1"/>
    <col min="2301" max="2304" width="11.88671875" style="109" customWidth="1"/>
    <col min="2305" max="2305" width="11.44140625" style="109"/>
    <col min="2306" max="2306" width="14.5546875" style="109" customWidth="1"/>
    <col min="2307" max="2307" width="60.5546875" style="109" customWidth="1"/>
    <col min="2308" max="2310" width="11.88671875" style="109" customWidth="1"/>
    <col min="2311" max="2555" width="11.44140625" style="109"/>
    <col min="2556" max="2556" width="60.5546875" style="109" customWidth="1"/>
    <col min="2557" max="2560" width="11.88671875" style="109" customWidth="1"/>
    <col min="2561" max="2561" width="11.44140625" style="109"/>
    <col min="2562" max="2562" width="14.5546875" style="109" customWidth="1"/>
    <col min="2563" max="2563" width="60.5546875" style="109" customWidth="1"/>
    <col min="2564" max="2566" width="11.88671875" style="109" customWidth="1"/>
    <col min="2567" max="2811" width="11.44140625" style="109"/>
    <col min="2812" max="2812" width="60.5546875" style="109" customWidth="1"/>
    <col min="2813" max="2816" width="11.88671875" style="109" customWidth="1"/>
    <col min="2817" max="2817" width="11.44140625" style="109"/>
    <col min="2818" max="2818" width="14.5546875" style="109" customWidth="1"/>
    <col min="2819" max="2819" width="60.5546875" style="109" customWidth="1"/>
    <col min="2820" max="2822" width="11.88671875" style="109" customWidth="1"/>
    <col min="2823" max="3067" width="11.44140625" style="109"/>
    <col min="3068" max="3068" width="60.5546875" style="109" customWidth="1"/>
    <col min="3069" max="3072" width="11.88671875" style="109" customWidth="1"/>
    <col min="3073" max="3073" width="11.44140625" style="109"/>
    <col min="3074" max="3074" width="14.5546875" style="109" customWidth="1"/>
    <col min="3075" max="3075" width="60.5546875" style="109" customWidth="1"/>
    <col min="3076" max="3078" width="11.88671875" style="109" customWidth="1"/>
    <col min="3079" max="3323" width="11.44140625" style="109"/>
    <col min="3324" max="3324" width="60.5546875" style="109" customWidth="1"/>
    <col min="3325" max="3328" width="11.88671875" style="109" customWidth="1"/>
    <col min="3329" max="3329" width="11.44140625" style="109"/>
    <col min="3330" max="3330" width="14.5546875" style="109" customWidth="1"/>
    <col min="3331" max="3331" width="60.5546875" style="109" customWidth="1"/>
    <col min="3332" max="3334" width="11.88671875" style="109" customWidth="1"/>
    <col min="3335" max="3579" width="11.44140625" style="109"/>
    <col min="3580" max="3580" width="60.5546875" style="109" customWidth="1"/>
    <col min="3581" max="3584" width="11.88671875" style="109" customWidth="1"/>
    <col min="3585" max="3585" width="11.44140625" style="109"/>
    <col min="3586" max="3586" width="14.5546875" style="109" customWidth="1"/>
    <col min="3587" max="3587" width="60.5546875" style="109" customWidth="1"/>
    <col min="3588" max="3590" width="11.88671875" style="109" customWidth="1"/>
    <col min="3591" max="3835" width="11.44140625" style="109"/>
    <col min="3836" max="3836" width="60.5546875" style="109" customWidth="1"/>
    <col min="3837" max="3840" width="11.88671875" style="109" customWidth="1"/>
    <col min="3841" max="3841" width="11.44140625" style="109"/>
    <col min="3842" max="3842" width="14.5546875" style="109" customWidth="1"/>
    <col min="3843" max="3843" width="60.5546875" style="109" customWidth="1"/>
    <col min="3844" max="3846" width="11.88671875" style="109" customWidth="1"/>
    <col min="3847" max="4091" width="11.44140625" style="109"/>
    <col min="4092" max="4092" width="60.5546875" style="109" customWidth="1"/>
    <col min="4093" max="4096" width="11.88671875" style="109" customWidth="1"/>
    <col min="4097" max="4097" width="11.44140625" style="109"/>
    <col min="4098" max="4098" width="14.5546875" style="109" customWidth="1"/>
    <col min="4099" max="4099" width="60.5546875" style="109" customWidth="1"/>
    <col min="4100" max="4102" width="11.88671875" style="109" customWidth="1"/>
    <col min="4103" max="4347" width="11.44140625" style="109"/>
    <col min="4348" max="4348" width="60.5546875" style="109" customWidth="1"/>
    <col min="4349" max="4352" width="11.88671875" style="109" customWidth="1"/>
    <col min="4353" max="4353" width="11.44140625" style="109"/>
    <col min="4354" max="4354" width="14.5546875" style="109" customWidth="1"/>
    <col min="4355" max="4355" width="60.5546875" style="109" customWidth="1"/>
    <col min="4356" max="4358" width="11.88671875" style="109" customWidth="1"/>
    <col min="4359" max="4603" width="11.44140625" style="109"/>
    <col min="4604" max="4604" width="60.5546875" style="109" customWidth="1"/>
    <col min="4605" max="4608" width="11.88671875" style="109" customWidth="1"/>
    <col min="4609" max="4609" width="11.44140625" style="109"/>
    <col min="4610" max="4610" width="14.5546875" style="109" customWidth="1"/>
    <col min="4611" max="4611" width="60.5546875" style="109" customWidth="1"/>
    <col min="4612" max="4614" width="11.88671875" style="109" customWidth="1"/>
    <col min="4615" max="4859" width="11.44140625" style="109"/>
    <col min="4860" max="4860" width="60.5546875" style="109" customWidth="1"/>
    <col min="4861" max="4864" width="11.88671875" style="109" customWidth="1"/>
    <col min="4865" max="4865" width="11.44140625" style="109"/>
    <col min="4866" max="4866" width="14.5546875" style="109" customWidth="1"/>
    <col min="4867" max="4867" width="60.5546875" style="109" customWidth="1"/>
    <col min="4868" max="4870" width="11.88671875" style="109" customWidth="1"/>
    <col min="4871" max="5115" width="11.44140625" style="109"/>
    <col min="5116" max="5116" width="60.5546875" style="109" customWidth="1"/>
    <col min="5117" max="5120" width="11.88671875" style="109" customWidth="1"/>
    <col min="5121" max="5121" width="11.44140625" style="109"/>
    <col min="5122" max="5122" width="14.5546875" style="109" customWidth="1"/>
    <col min="5123" max="5123" width="60.5546875" style="109" customWidth="1"/>
    <col min="5124" max="5126" width="11.88671875" style="109" customWidth="1"/>
    <col min="5127" max="5371" width="11.44140625" style="109"/>
    <col min="5372" max="5372" width="60.5546875" style="109" customWidth="1"/>
    <col min="5373" max="5376" width="11.88671875" style="109" customWidth="1"/>
    <col min="5377" max="5377" width="11.44140625" style="109"/>
    <col min="5378" max="5378" width="14.5546875" style="109" customWidth="1"/>
    <col min="5379" max="5379" width="60.5546875" style="109" customWidth="1"/>
    <col min="5380" max="5382" width="11.88671875" style="109" customWidth="1"/>
    <col min="5383" max="5627" width="11.44140625" style="109"/>
    <col min="5628" max="5628" width="60.5546875" style="109" customWidth="1"/>
    <col min="5629" max="5632" width="11.88671875" style="109" customWidth="1"/>
    <col min="5633" max="5633" width="11.44140625" style="109"/>
    <col min="5634" max="5634" width="14.5546875" style="109" customWidth="1"/>
    <col min="5635" max="5635" width="60.5546875" style="109" customWidth="1"/>
    <col min="5636" max="5638" width="11.88671875" style="109" customWidth="1"/>
    <col min="5639" max="5883" width="11.44140625" style="109"/>
    <col min="5884" max="5884" width="60.5546875" style="109" customWidth="1"/>
    <col min="5885" max="5888" width="11.88671875" style="109" customWidth="1"/>
    <col min="5889" max="5889" width="11.44140625" style="109"/>
    <col min="5890" max="5890" width="14.5546875" style="109" customWidth="1"/>
    <col min="5891" max="5891" width="60.5546875" style="109" customWidth="1"/>
    <col min="5892" max="5894" width="11.88671875" style="109" customWidth="1"/>
    <col min="5895" max="6139" width="11.44140625" style="109"/>
    <col min="6140" max="6140" width="60.5546875" style="109" customWidth="1"/>
    <col min="6141" max="6144" width="11.88671875" style="109" customWidth="1"/>
    <col min="6145" max="6145" width="11.44140625" style="109"/>
    <col min="6146" max="6146" width="14.5546875" style="109" customWidth="1"/>
    <col min="6147" max="6147" width="60.5546875" style="109" customWidth="1"/>
    <col min="6148" max="6150" width="11.88671875" style="109" customWidth="1"/>
    <col min="6151" max="6395" width="11.44140625" style="109"/>
    <col min="6396" max="6396" width="60.5546875" style="109" customWidth="1"/>
    <col min="6397" max="6400" width="11.88671875" style="109" customWidth="1"/>
    <col min="6401" max="6401" width="11.44140625" style="109"/>
    <col min="6402" max="6402" width="14.5546875" style="109" customWidth="1"/>
    <col min="6403" max="6403" width="60.5546875" style="109" customWidth="1"/>
    <col min="6404" max="6406" width="11.88671875" style="109" customWidth="1"/>
    <col min="6407" max="6651" width="11.44140625" style="109"/>
    <col min="6652" max="6652" width="60.5546875" style="109" customWidth="1"/>
    <col min="6653" max="6656" width="11.88671875" style="109" customWidth="1"/>
    <col min="6657" max="6657" width="11.44140625" style="109"/>
    <col min="6658" max="6658" width="14.5546875" style="109" customWidth="1"/>
    <col min="6659" max="6659" width="60.5546875" style="109" customWidth="1"/>
    <col min="6660" max="6662" width="11.88671875" style="109" customWidth="1"/>
    <col min="6663" max="6907" width="11.44140625" style="109"/>
    <col min="6908" max="6908" width="60.5546875" style="109" customWidth="1"/>
    <col min="6909" max="6912" width="11.88671875" style="109" customWidth="1"/>
    <col min="6913" max="6913" width="11.44140625" style="109"/>
    <col min="6914" max="6914" width="14.5546875" style="109" customWidth="1"/>
    <col min="6915" max="6915" width="60.5546875" style="109" customWidth="1"/>
    <col min="6916" max="6918" width="11.88671875" style="109" customWidth="1"/>
    <col min="6919" max="7163" width="11.44140625" style="109"/>
    <col min="7164" max="7164" width="60.5546875" style="109" customWidth="1"/>
    <col min="7165" max="7168" width="11.88671875" style="109" customWidth="1"/>
    <col min="7169" max="7169" width="11.44140625" style="109"/>
    <col min="7170" max="7170" width="14.5546875" style="109" customWidth="1"/>
    <col min="7171" max="7171" width="60.5546875" style="109" customWidth="1"/>
    <col min="7172" max="7174" width="11.88671875" style="109" customWidth="1"/>
    <col min="7175" max="7419" width="11.44140625" style="109"/>
    <col min="7420" max="7420" width="60.5546875" style="109" customWidth="1"/>
    <col min="7421" max="7424" width="11.88671875" style="109" customWidth="1"/>
    <col min="7425" max="7425" width="11.44140625" style="109"/>
    <col min="7426" max="7426" width="14.5546875" style="109" customWidth="1"/>
    <col min="7427" max="7427" width="60.5546875" style="109" customWidth="1"/>
    <col min="7428" max="7430" width="11.88671875" style="109" customWidth="1"/>
    <col min="7431" max="7675" width="11.44140625" style="109"/>
    <col min="7676" max="7676" width="60.5546875" style="109" customWidth="1"/>
    <col min="7677" max="7680" width="11.88671875" style="109" customWidth="1"/>
    <col min="7681" max="7681" width="11.44140625" style="109"/>
    <col min="7682" max="7682" width="14.5546875" style="109" customWidth="1"/>
    <col min="7683" max="7683" width="60.5546875" style="109" customWidth="1"/>
    <col min="7684" max="7686" width="11.88671875" style="109" customWidth="1"/>
    <col min="7687" max="7931" width="11.44140625" style="109"/>
    <col min="7932" max="7932" width="60.5546875" style="109" customWidth="1"/>
    <col min="7933" max="7936" width="11.88671875" style="109" customWidth="1"/>
    <col min="7937" max="7937" width="11.44140625" style="109"/>
    <col min="7938" max="7938" width="14.5546875" style="109" customWidth="1"/>
    <col min="7939" max="7939" width="60.5546875" style="109" customWidth="1"/>
    <col min="7940" max="7942" width="11.88671875" style="109" customWidth="1"/>
    <col min="7943" max="8187" width="11.44140625" style="109"/>
    <col min="8188" max="8188" width="60.5546875" style="109" customWidth="1"/>
    <col min="8189" max="8192" width="11.88671875" style="109" customWidth="1"/>
    <col min="8193" max="8193" width="11.44140625" style="109"/>
    <col min="8194" max="8194" width="14.5546875" style="109" customWidth="1"/>
    <col min="8195" max="8195" width="60.5546875" style="109" customWidth="1"/>
    <col min="8196" max="8198" width="11.88671875" style="109" customWidth="1"/>
    <col min="8199" max="8443" width="11.44140625" style="109"/>
    <col min="8444" max="8444" width="60.5546875" style="109" customWidth="1"/>
    <col min="8445" max="8448" width="11.88671875" style="109" customWidth="1"/>
    <col min="8449" max="8449" width="11.44140625" style="109"/>
    <col min="8450" max="8450" width="14.5546875" style="109" customWidth="1"/>
    <col min="8451" max="8451" width="60.5546875" style="109" customWidth="1"/>
    <col min="8452" max="8454" width="11.88671875" style="109" customWidth="1"/>
    <col min="8455" max="8699" width="11.44140625" style="109"/>
    <col min="8700" max="8700" width="60.5546875" style="109" customWidth="1"/>
    <col min="8701" max="8704" width="11.88671875" style="109" customWidth="1"/>
    <col min="8705" max="8705" width="11.44140625" style="109"/>
    <col min="8706" max="8706" width="14.5546875" style="109" customWidth="1"/>
    <col min="8707" max="8707" width="60.5546875" style="109" customWidth="1"/>
    <col min="8708" max="8710" width="11.88671875" style="109" customWidth="1"/>
    <col min="8711" max="8955" width="11.44140625" style="109"/>
    <col min="8956" max="8956" width="60.5546875" style="109" customWidth="1"/>
    <col min="8957" max="8960" width="11.88671875" style="109" customWidth="1"/>
    <col min="8961" max="8961" width="11.44140625" style="109"/>
    <col min="8962" max="8962" width="14.5546875" style="109" customWidth="1"/>
    <col min="8963" max="8963" width="60.5546875" style="109" customWidth="1"/>
    <col min="8964" max="8966" width="11.88671875" style="109" customWidth="1"/>
    <col min="8967" max="9211" width="11.44140625" style="109"/>
    <col min="9212" max="9212" width="60.5546875" style="109" customWidth="1"/>
    <col min="9213" max="9216" width="11.88671875" style="109" customWidth="1"/>
    <col min="9217" max="9217" width="11.44140625" style="109"/>
    <col min="9218" max="9218" width="14.5546875" style="109" customWidth="1"/>
    <col min="9219" max="9219" width="60.5546875" style="109" customWidth="1"/>
    <col min="9220" max="9222" width="11.88671875" style="109" customWidth="1"/>
    <col min="9223" max="9467" width="11.44140625" style="109"/>
    <col min="9468" max="9468" width="60.5546875" style="109" customWidth="1"/>
    <col min="9469" max="9472" width="11.88671875" style="109" customWidth="1"/>
    <col min="9473" max="9473" width="11.44140625" style="109"/>
    <col min="9474" max="9474" width="14.5546875" style="109" customWidth="1"/>
    <col min="9475" max="9475" width="60.5546875" style="109" customWidth="1"/>
    <col min="9476" max="9478" width="11.88671875" style="109" customWidth="1"/>
    <col min="9479" max="9723" width="11.44140625" style="109"/>
    <col min="9724" max="9724" width="60.5546875" style="109" customWidth="1"/>
    <col min="9725" max="9728" width="11.88671875" style="109" customWidth="1"/>
    <col min="9729" max="9729" width="11.44140625" style="109"/>
    <col min="9730" max="9730" width="14.5546875" style="109" customWidth="1"/>
    <col min="9731" max="9731" width="60.5546875" style="109" customWidth="1"/>
    <col min="9732" max="9734" width="11.88671875" style="109" customWidth="1"/>
    <col min="9735" max="9979" width="11.44140625" style="109"/>
    <col min="9980" max="9980" width="60.5546875" style="109" customWidth="1"/>
    <col min="9981" max="9984" width="11.88671875" style="109" customWidth="1"/>
    <col min="9985" max="9985" width="11.44140625" style="109"/>
    <col min="9986" max="9986" width="14.5546875" style="109" customWidth="1"/>
    <col min="9987" max="9987" width="60.5546875" style="109" customWidth="1"/>
    <col min="9988" max="9990" width="11.88671875" style="109" customWidth="1"/>
    <col min="9991" max="10235" width="11.44140625" style="109"/>
    <col min="10236" max="10236" width="60.5546875" style="109" customWidth="1"/>
    <col min="10237" max="10240" width="11.88671875" style="109" customWidth="1"/>
    <col min="10241" max="10241" width="11.44140625" style="109"/>
    <col min="10242" max="10242" width="14.5546875" style="109" customWidth="1"/>
    <col min="10243" max="10243" width="60.5546875" style="109" customWidth="1"/>
    <col min="10244" max="10246" width="11.88671875" style="109" customWidth="1"/>
    <col min="10247" max="10491" width="11.44140625" style="109"/>
    <col min="10492" max="10492" width="60.5546875" style="109" customWidth="1"/>
    <col min="10493" max="10496" width="11.88671875" style="109" customWidth="1"/>
    <col min="10497" max="10497" width="11.44140625" style="109"/>
    <col min="10498" max="10498" width="14.5546875" style="109" customWidth="1"/>
    <col min="10499" max="10499" width="60.5546875" style="109" customWidth="1"/>
    <col min="10500" max="10502" width="11.88671875" style="109" customWidth="1"/>
    <col min="10503" max="10747" width="11.44140625" style="109"/>
    <col min="10748" max="10748" width="60.5546875" style="109" customWidth="1"/>
    <col min="10749" max="10752" width="11.88671875" style="109" customWidth="1"/>
    <col min="10753" max="10753" width="11.44140625" style="109"/>
    <col min="10754" max="10754" width="14.5546875" style="109" customWidth="1"/>
    <col min="10755" max="10755" width="60.5546875" style="109" customWidth="1"/>
    <col min="10756" max="10758" width="11.88671875" style="109" customWidth="1"/>
    <col min="10759" max="11003" width="11.44140625" style="109"/>
    <col min="11004" max="11004" width="60.5546875" style="109" customWidth="1"/>
    <col min="11005" max="11008" width="11.88671875" style="109" customWidth="1"/>
    <col min="11009" max="11009" width="11.44140625" style="109"/>
    <col min="11010" max="11010" width="14.5546875" style="109" customWidth="1"/>
    <col min="11011" max="11011" width="60.5546875" style="109" customWidth="1"/>
    <col min="11012" max="11014" width="11.88671875" style="109" customWidth="1"/>
    <col min="11015" max="11259" width="11.44140625" style="109"/>
    <col min="11260" max="11260" width="60.5546875" style="109" customWidth="1"/>
    <col min="11261" max="11264" width="11.88671875" style="109" customWidth="1"/>
    <col min="11265" max="11265" width="11.44140625" style="109"/>
    <col min="11266" max="11266" width="14.5546875" style="109" customWidth="1"/>
    <col min="11267" max="11267" width="60.5546875" style="109" customWidth="1"/>
    <col min="11268" max="11270" width="11.88671875" style="109" customWidth="1"/>
    <col min="11271" max="11515" width="11.44140625" style="109"/>
    <col min="11516" max="11516" width="60.5546875" style="109" customWidth="1"/>
    <col min="11517" max="11520" width="11.88671875" style="109" customWidth="1"/>
    <col min="11521" max="11521" width="11.44140625" style="109"/>
    <col min="11522" max="11522" width="14.5546875" style="109" customWidth="1"/>
    <col min="11523" max="11523" width="60.5546875" style="109" customWidth="1"/>
    <col min="11524" max="11526" width="11.88671875" style="109" customWidth="1"/>
    <col min="11527" max="11771" width="11.44140625" style="109"/>
    <col min="11772" max="11772" width="60.5546875" style="109" customWidth="1"/>
    <col min="11773" max="11776" width="11.88671875" style="109" customWidth="1"/>
    <col min="11777" max="11777" width="11.44140625" style="109"/>
    <col min="11778" max="11778" width="14.5546875" style="109" customWidth="1"/>
    <col min="11779" max="11779" width="60.5546875" style="109" customWidth="1"/>
    <col min="11780" max="11782" width="11.88671875" style="109" customWidth="1"/>
    <col min="11783" max="12027" width="11.44140625" style="109"/>
    <col min="12028" max="12028" width="60.5546875" style="109" customWidth="1"/>
    <col min="12029" max="12032" width="11.88671875" style="109" customWidth="1"/>
    <col min="12033" max="12033" width="11.44140625" style="109"/>
    <col min="12034" max="12034" width="14.5546875" style="109" customWidth="1"/>
    <col min="12035" max="12035" width="60.5546875" style="109" customWidth="1"/>
    <col min="12036" max="12038" width="11.88671875" style="109" customWidth="1"/>
    <col min="12039" max="12283" width="11.44140625" style="109"/>
    <col min="12284" max="12284" width="60.5546875" style="109" customWidth="1"/>
    <col min="12285" max="12288" width="11.88671875" style="109" customWidth="1"/>
    <col min="12289" max="12289" width="11.44140625" style="109"/>
    <col min="12290" max="12290" width="14.5546875" style="109" customWidth="1"/>
    <col min="12291" max="12291" width="60.5546875" style="109" customWidth="1"/>
    <col min="12292" max="12294" width="11.88671875" style="109" customWidth="1"/>
    <col min="12295" max="12539" width="11.44140625" style="109"/>
    <col min="12540" max="12540" width="60.5546875" style="109" customWidth="1"/>
    <col min="12541" max="12544" width="11.88671875" style="109" customWidth="1"/>
    <col min="12545" max="12545" width="11.44140625" style="109"/>
    <col min="12546" max="12546" width="14.5546875" style="109" customWidth="1"/>
    <col min="12547" max="12547" width="60.5546875" style="109" customWidth="1"/>
    <col min="12548" max="12550" width="11.88671875" style="109" customWidth="1"/>
    <col min="12551" max="12795" width="11.44140625" style="109"/>
    <col min="12796" max="12796" width="60.5546875" style="109" customWidth="1"/>
    <col min="12797" max="12800" width="11.88671875" style="109" customWidth="1"/>
    <col min="12801" max="12801" width="11.44140625" style="109"/>
    <col min="12802" max="12802" width="14.5546875" style="109" customWidth="1"/>
    <col min="12803" max="12803" width="60.5546875" style="109" customWidth="1"/>
    <col min="12804" max="12806" width="11.88671875" style="109" customWidth="1"/>
    <col min="12807" max="13051" width="11.44140625" style="109"/>
    <col min="13052" max="13052" width="60.5546875" style="109" customWidth="1"/>
    <col min="13053" max="13056" width="11.88671875" style="109" customWidth="1"/>
    <col min="13057" max="13057" width="11.44140625" style="109"/>
    <col min="13058" max="13058" width="14.5546875" style="109" customWidth="1"/>
    <col min="13059" max="13059" width="60.5546875" style="109" customWidth="1"/>
    <col min="13060" max="13062" width="11.88671875" style="109" customWidth="1"/>
    <col min="13063" max="13307" width="11.44140625" style="109"/>
    <col min="13308" max="13308" width="60.5546875" style="109" customWidth="1"/>
    <col min="13309" max="13312" width="11.88671875" style="109" customWidth="1"/>
    <col min="13313" max="13313" width="11.44140625" style="109"/>
    <col min="13314" max="13314" width="14.5546875" style="109" customWidth="1"/>
    <col min="13315" max="13315" width="60.5546875" style="109" customWidth="1"/>
    <col min="13316" max="13318" width="11.88671875" style="109" customWidth="1"/>
    <col min="13319" max="13563" width="11.44140625" style="109"/>
    <col min="13564" max="13564" width="60.5546875" style="109" customWidth="1"/>
    <col min="13565" max="13568" width="11.88671875" style="109" customWidth="1"/>
    <col min="13569" max="13569" width="11.44140625" style="109"/>
    <col min="13570" max="13570" width="14.5546875" style="109" customWidth="1"/>
    <col min="13571" max="13571" width="60.5546875" style="109" customWidth="1"/>
    <col min="13572" max="13574" width="11.88671875" style="109" customWidth="1"/>
    <col min="13575" max="13819" width="11.44140625" style="109"/>
    <col min="13820" max="13820" width="60.5546875" style="109" customWidth="1"/>
    <col min="13821" max="13824" width="11.88671875" style="109" customWidth="1"/>
    <col min="13825" max="13825" width="11.44140625" style="109"/>
    <col min="13826" max="13826" width="14.5546875" style="109" customWidth="1"/>
    <col min="13827" max="13827" width="60.5546875" style="109" customWidth="1"/>
    <col min="13828" max="13830" width="11.88671875" style="109" customWidth="1"/>
    <col min="13831" max="14075" width="11.44140625" style="109"/>
    <col min="14076" max="14076" width="60.5546875" style="109" customWidth="1"/>
    <col min="14077" max="14080" width="11.88671875" style="109" customWidth="1"/>
    <col min="14081" max="14081" width="11.44140625" style="109"/>
    <col min="14082" max="14082" width="14.5546875" style="109" customWidth="1"/>
    <col min="14083" max="14083" width="60.5546875" style="109" customWidth="1"/>
    <col min="14084" max="14086" width="11.88671875" style="109" customWidth="1"/>
    <col min="14087" max="14331" width="11.44140625" style="109"/>
    <col min="14332" max="14332" width="60.5546875" style="109" customWidth="1"/>
    <col min="14333" max="14336" width="11.88671875" style="109" customWidth="1"/>
    <col min="14337" max="14337" width="11.44140625" style="109"/>
    <col min="14338" max="14338" width="14.5546875" style="109" customWidth="1"/>
    <col min="14339" max="14339" width="60.5546875" style="109" customWidth="1"/>
    <col min="14340" max="14342" width="11.88671875" style="109" customWidth="1"/>
    <col min="14343" max="14587" width="11.44140625" style="109"/>
    <col min="14588" max="14588" width="60.5546875" style="109" customWidth="1"/>
    <col min="14589" max="14592" width="11.88671875" style="109" customWidth="1"/>
    <col min="14593" max="14593" width="11.44140625" style="109"/>
    <col min="14594" max="14594" width="14.5546875" style="109" customWidth="1"/>
    <col min="14595" max="14595" width="60.5546875" style="109" customWidth="1"/>
    <col min="14596" max="14598" width="11.88671875" style="109" customWidth="1"/>
    <col min="14599" max="14843" width="11.44140625" style="109"/>
    <col min="14844" max="14844" width="60.5546875" style="109" customWidth="1"/>
    <col min="14845" max="14848" width="11.88671875" style="109" customWidth="1"/>
    <col min="14849" max="14849" width="11.44140625" style="109"/>
    <col min="14850" max="14850" width="14.5546875" style="109" customWidth="1"/>
    <col min="14851" max="14851" width="60.5546875" style="109" customWidth="1"/>
    <col min="14852" max="14854" width="11.88671875" style="109" customWidth="1"/>
    <col min="14855" max="15099" width="11.44140625" style="109"/>
    <col min="15100" max="15100" width="60.5546875" style="109" customWidth="1"/>
    <col min="15101" max="15104" width="11.88671875" style="109" customWidth="1"/>
    <col min="15105" max="15105" width="11.44140625" style="109"/>
    <col min="15106" max="15106" width="14.5546875" style="109" customWidth="1"/>
    <col min="15107" max="15107" width="60.5546875" style="109" customWidth="1"/>
    <col min="15108" max="15110" width="11.88671875" style="109" customWidth="1"/>
    <col min="15111" max="15355" width="11.44140625" style="109"/>
    <col min="15356" max="15356" width="60.5546875" style="109" customWidth="1"/>
    <col min="15357" max="15360" width="11.88671875" style="109" customWidth="1"/>
    <col min="15361" max="15361" width="11.44140625" style="109"/>
    <col min="15362" max="15362" width="14.5546875" style="109" customWidth="1"/>
    <col min="15363" max="15363" width="60.5546875" style="109" customWidth="1"/>
    <col min="15364" max="15366" width="11.88671875" style="109" customWidth="1"/>
    <col min="15367" max="15611" width="11.44140625" style="109"/>
    <col min="15612" max="15612" width="60.5546875" style="109" customWidth="1"/>
    <col min="15613" max="15616" width="11.88671875" style="109" customWidth="1"/>
    <col min="15617" max="15617" width="11.44140625" style="109"/>
    <col min="15618" max="15618" width="14.5546875" style="109" customWidth="1"/>
    <col min="15619" max="15619" width="60.5546875" style="109" customWidth="1"/>
    <col min="15620" max="15622" width="11.88671875" style="109" customWidth="1"/>
    <col min="15623" max="15867" width="11.44140625" style="109"/>
    <col min="15868" max="15868" width="60.5546875" style="109" customWidth="1"/>
    <col min="15869" max="15872" width="11.88671875" style="109" customWidth="1"/>
    <col min="15873" max="15873" width="11.44140625" style="109"/>
    <col min="15874" max="15874" width="14.5546875" style="109" customWidth="1"/>
    <col min="15875" max="15875" width="60.5546875" style="109" customWidth="1"/>
    <col min="15876" max="15878" width="11.88671875" style="109" customWidth="1"/>
    <col min="15879" max="16123" width="11.44140625" style="109"/>
    <col min="16124" max="16124" width="60.5546875" style="109" customWidth="1"/>
    <col min="16125" max="16128" width="11.88671875" style="109" customWidth="1"/>
    <col min="16129" max="16129" width="11.44140625" style="109"/>
    <col min="16130" max="16130" width="14.5546875" style="109" customWidth="1"/>
    <col min="16131" max="16131" width="60.5546875" style="109" customWidth="1"/>
    <col min="16132" max="16134" width="11.88671875" style="109" customWidth="1"/>
    <col min="16135" max="16384" width="11.44140625" style="109"/>
  </cols>
  <sheetData>
    <row r="1" spans="1:7" ht="24.6">
      <c r="A1" s="52" t="s">
        <v>69</v>
      </c>
      <c r="B1" s="119"/>
      <c r="C1" s="186" t="s">
        <v>108</v>
      </c>
      <c r="D1" s="119"/>
      <c r="E1" s="119"/>
      <c r="F1" s="119"/>
      <c r="G1" s="119"/>
    </row>
    <row r="2" spans="1:7" ht="15.6">
      <c r="B2" s="283" t="s">
        <v>107</v>
      </c>
      <c r="C2" s="283"/>
      <c r="D2" s="283"/>
      <c r="E2" s="283"/>
      <c r="F2" s="283"/>
      <c r="G2" s="283"/>
    </row>
    <row r="3" spans="1:7" ht="15.6">
      <c r="B3" s="283" t="s">
        <v>71</v>
      </c>
      <c r="C3" s="283"/>
      <c r="D3" s="283"/>
      <c r="E3" s="283"/>
      <c r="F3" s="283"/>
      <c r="G3" s="283"/>
    </row>
    <row r="4" spans="1:7" ht="14.4">
      <c r="B4" s="284" t="s">
        <v>19</v>
      </c>
      <c r="C4" s="284"/>
      <c r="D4" s="284"/>
      <c r="E4" s="284"/>
      <c r="F4" s="284"/>
      <c r="G4" s="284"/>
    </row>
    <row r="5" spans="1:7" ht="27.6" customHeight="1">
      <c r="B5" s="120" t="s">
        <v>68</v>
      </c>
      <c r="C5" s="120">
        <v>2024</v>
      </c>
      <c r="D5" s="120">
        <v>2025</v>
      </c>
      <c r="E5" s="120">
        <v>2026</v>
      </c>
      <c r="F5" s="120">
        <v>2027</v>
      </c>
      <c r="G5" s="165">
        <v>2028</v>
      </c>
    </row>
    <row r="6" spans="1:7" ht="27.6" customHeight="1">
      <c r="B6" s="158" t="s">
        <v>74</v>
      </c>
      <c r="C6" s="162">
        <f>+C7+C28+C37+C38+C42+C43+C44+C45+C46</f>
        <v>124602.00999999998</v>
      </c>
      <c r="D6" s="162">
        <f t="shared" ref="D6:G6" si="0">+D7+D28+D37+D38+D42+D43+D44+D45+D46</f>
        <v>125394.51</v>
      </c>
      <c r="E6" s="162">
        <f t="shared" si="0"/>
        <v>129570.81000000001</v>
      </c>
      <c r="F6" s="162">
        <f t="shared" si="0"/>
        <v>133215.71999999997</v>
      </c>
      <c r="G6" s="166">
        <f t="shared" si="0"/>
        <v>139213.41999999998</v>
      </c>
    </row>
    <row r="7" spans="1:7" ht="27.6" customHeight="1">
      <c r="B7" s="167" t="s">
        <v>90</v>
      </c>
      <c r="C7" s="159">
        <f>+C8+C13</f>
        <v>98533.299999999988</v>
      </c>
      <c r="D7" s="159">
        <f t="shared" ref="D7:G7" si="1">+D8+D13</f>
        <v>105693.4</v>
      </c>
      <c r="E7" s="159">
        <f t="shared" si="1"/>
        <v>113410.3</v>
      </c>
      <c r="F7" s="159">
        <f t="shared" si="1"/>
        <v>121725.29999999999</v>
      </c>
      <c r="G7" s="168">
        <f t="shared" si="1"/>
        <v>130549.4</v>
      </c>
    </row>
    <row r="8" spans="1:7" s="110" customFormat="1" ht="21" customHeight="1" thickBot="1">
      <c r="B8" s="169" t="s">
        <v>67</v>
      </c>
      <c r="C8" s="156">
        <f>SUM(C9:C12)</f>
        <v>35686.6</v>
      </c>
      <c r="D8" s="156">
        <f t="shared" ref="D8:G8" si="2">SUM(D9:D12)</f>
        <v>38283.800000000003</v>
      </c>
      <c r="E8" s="156">
        <f t="shared" si="2"/>
        <v>41052</v>
      </c>
      <c r="F8" s="156">
        <f t="shared" si="2"/>
        <v>44032.1</v>
      </c>
      <c r="G8" s="170">
        <f t="shared" si="2"/>
        <v>47186.5</v>
      </c>
    </row>
    <row r="9" spans="1:7" s="110" customFormat="1" ht="17.25" customHeight="1">
      <c r="B9" s="171" t="s">
        <v>48</v>
      </c>
      <c r="C9" s="121">
        <v>28081.8</v>
      </c>
      <c r="D9" s="121">
        <v>29547.3</v>
      </c>
      <c r="E9" s="121">
        <v>31146.7</v>
      </c>
      <c r="F9" s="121">
        <v>32833.599999999999</v>
      </c>
      <c r="G9" s="172">
        <v>34606.6</v>
      </c>
    </row>
    <row r="10" spans="1:7" s="110" customFormat="1" ht="17.25" customHeight="1">
      <c r="B10" s="171" t="s">
        <v>49</v>
      </c>
      <c r="C10" s="121">
        <v>6837.9</v>
      </c>
      <c r="D10" s="121">
        <v>7151.2</v>
      </c>
      <c r="E10" s="121">
        <v>7491</v>
      </c>
      <c r="F10" s="121">
        <v>7847.1</v>
      </c>
      <c r="G10" s="173">
        <v>8219.4</v>
      </c>
    </row>
    <row r="11" spans="1:7" s="110" customFormat="1" ht="17.25" customHeight="1">
      <c r="B11" s="171" t="s">
        <v>50</v>
      </c>
      <c r="C11" s="121">
        <v>36.4</v>
      </c>
      <c r="D11" s="121">
        <v>37.299999999999997</v>
      </c>
      <c r="E11" s="121">
        <v>38.299999999999997</v>
      </c>
      <c r="F11" s="121">
        <v>39.4</v>
      </c>
      <c r="G11" s="173">
        <v>40.5</v>
      </c>
    </row>
    <row r="12" spans="1:7" s="110" customFormat="1" ht="17.25" customHeight="1" thickBot="1">
      <c r="B12" s="174" t="s">
        <v>106</v>
      </c>
      <c r="C12" s="122">
        <v>730.5</v>
      </c>
      <c r="D12" s="123">
        <v>1548</v>
      </c>
      <c r="E12" s="123">
        <v>2376</v>
      </c>
      <c r="F12" s="123">
        <v>3312</v>
      </c>
      <c r="G12" s="175">
        <v>4320</v>
      </c>
    </row>
    <row r="13" spans="1:7" s="110" customFormat="1" ht="17.25" customHeight="1">
      <c r="B13" s="169" t="s">
        <v>143</v>
      </c>
      <c r="C13" s="156">
        <f>SUM(C17:C27)+C14</f>
        <v>62846.7</v>
      </c>
      <c r="D13" s="156">
        <f t="shared" ref="D13:G13" si="3">SUM(D17:D27)+D14</f>
        <v>67409.599999999991</v>
      </c>
      <c r="E13" s="156">
        <f t="shared" si="3"/>
        <v>72358.3</v>
      </c>
      <c r="F13" s="156">
        <f t="shared" si="3"/>
        <v>77693.2</v>
      </c>
      <c r="G13" s="170">
        <f t="shared" si="3"/>
        <v>83362.899999999994</v>
      </c>
    </row>
    <row r="14" spans="1:7" s="110" customFormat="1" ht="17.25" customHeight="1">
      <c r="B14" s="171" t="s">
        <v>51</v>
      </c>
      <c r="C14" s="157">
        <f>SUM(C15:C16)</f>
        <v>47179.6</v>
      </c>
      <c r="D14" s="157">
        <f t="shared" ref="D14:G14" si="4">SUM(D15:D16)</f>
        <v>49722.2</v>
      </c>
      <c r="E14" s="157">
        <f t="shared" si="4"/>
        <v>52569.3</v>
      </c>
      <c r="F14" s="157">
        <f t="shared" si="4"/>
        <v>55580.5</v>
      </c>
      <c r="G14" s="176">
        <f t="shared" si="4"/>
        <v>58765.8</v>
      </c>
    </row>
    <row r="15" spans="1:7" s="110" customFormat="1" ht="17.25" customHeight="1">
      <c r="B15" s="177" t="s">
        <v>52</v>
      </c>
      <c r="C15" s="121">
        <v>20519.099999999999</v>
      </c>
      <c r="D15" s="121">
        <v>21590</v>
      </c>
      <c r="E15" s="121">
        <v>22758.5</v>
      </c>
      <c r="F15" s="121">
        <v>23991.3</v>
      </c>
      <c r="G15" s="178">
        <v>25286.9</v>
      </c>
    </row>
    <row r="16" spans="1:7" s="110" customFormat="1" ht="17.25" customHeight="1">
      <c r="B16" s="177" t="s">
        <v>53</v>
      </c>
      <c r="C16" s="121">
        <v>26660.5</v>
      </c>
      <c r="D16" s="121">
        <v>28132.2</v>
      </c>
      <c r="E16" s="121">
        <v>29810.799999999999</v>
      </c>
      <c r="F16" s="121">
        <v>31589.200000000001</v>
      </c>
      <c r="G16" s="178">
        <v>33478.9</v>
      </c>
    </row>
    <row r="17" spans="2:7" s="110" customFormat="1" ht="17.25" customHeight="1">
      <c r="B17" s="171" t="s">
        <v>54</v>
      </c>
      <c r="C17" s="121">
        <v>4250.5</v>
      </c>
      <c r="D17" s="121">
        <v>4485.1000000000004</v>
      </c>
      <c r="E17" s="121">
        <v>4752.8</v>
      </c>
      <c r="F17" s="121">
        <v>5036.3</v>
      </c>
      <c r="G17" s="178">
        <v>5337.6</v>
      </c>
    </row>
    <row r="18" spans="2:7" s="110" customFormat="1" ht="17.25" customHeight="1">
      <c r="B18" s="171" t="s">
        <v>55</v>
      </c>
      <c r="C18" s="121">
        <v>1284.5999999999999</v>
      </c>
      <c r="D18" s="121">
        <v>1337.8</v>
      </c>
      <c r="E18" s="121">
        <v>1395.3</v>
      </c>
      <c r="F18" s="121">
        <v>1455.3</v>
      </c>
      <c r="G18" s="178">
        <v>1517.7</v>
      </c>
    </row>
    <row r="19" spans="2:7" s="110" customFormat="1" ht="17.25" customHeight="1">
      <c r="B19" s="171" t="s">
        <v>56</v>
      </c>
      <c r="C19" s="121">
        <v>352.5</v>
      </c>
      <c r="D19" s="121">
        <v>361.7</v>
      </c>
      <c r="E19" s="121">
        <v>371.6</v>
      </c>
      <c r="F19" s="121">
        <v>381.7</v>
      </c>
      <c r="G19" s="178">
        <v>392.1</v>
      </c>
    </row>
    <row r="20" spans="2:7" s="110" customFormat="1" ht="17.25" customHeight="1">
      <c r="B20" s="171" t="s">
        <v>57</v>
      </c>
      <c r="C20" s="121">
        <v>4298.8</v>
      </c>
      <c r="D20" s="121">
        <v>4411.3999999999996</v>
      </c>
      <c r="E20" s="121">
        <v>4531.3</v>
      </c>
      <c r="F20" s="121">
        <v>4654.6000000000004</v>
      </c>
      <c r="G20" s="178">
        <v>4781.2</v>
      </c>
    </row>
    <row r="21" spans="2:7" s="110" customFormat="1" ht="17.25" customHeight="1">
      <c r="B21" s="171" t="s">
        <v>58</v>
      </c>
      <c r="C21" s="121">
        <v>204.5</v>
      </c>
      <c r="D21" s="121">
        <v>209.8</v>
      </c>
      <c r="E21" s="121">
        <v>215.5</v>
      </c>
      <c r="F21" s="121">
        <v>221.4</v>
      </c>
      <c r="G21" s="178">
        <v>227.4</v>
      </c>
    </row>
    <row r="22" spans="2:7" s="110" customFormat="1" ht="17.25" customHeight="1">
      <c r="B22" s="171" t="s">
        <v>59</v>
      </c>
      <c r="C22" s="121">
        <v>583</v>
      </c>
      <c r="D22" s="121">
        <v>598.29999999999995</v>
      </c>
      <c r="E22" s="121">
        <v>614.6</v>
      </c>
      <c r="F22" s="121">
        <v>631.29999999999995</v>
      </c>
      <c r="G22" s="178">
        <v>648.5</v>
      </c>
    </row>
    <row r="23" spans="2:7" s="110" customFormat="1" ht="17.25" customHeight="1">
      <c r="B23" s="171" t="s">
        <v>60</v>
      </c>
      <c r="C23" s="121">
        <v>1038.4000000000001</v>
      </c>
      <c r="D23" s="121">
        <v>1065.5999999999999</v>
      </c>
      <c r="E23" s="121">
        <v>1094.5</v>
      </c>
      <c r="F23" s="121">
        <v>1124.3</v>
      </c>
      <c r="G23" s="178">
        <v>1154.9000000000001</v>
      </c>
    </row>
    <row r="24" spans="2:7" s="110" customFormat="1" ht="17.25" customHeight="1">
      <c r="B24" s="171" t="s">
        <v>61</v>
      </c>
      <c r="C24" s="121">
        <v>1657.5</v>
      </c>
      <c r="D24" s="121">
        <v>1749</v>
      </c>
      <c r="E24" s="121">
        <v>1853.4</v>
      </c>
      <c r="F24" s="121">
        <v>1963.9</v>
      </c>
      <c r="G24" s="178">
        <v>2081.4</v>
      </c>
    </row>
    <row r="25" spans="2:7" s="110" customFormat="1" ht="17.25" customHeight="1">
      <c r="B25" s="171" t="s">
        <v>62</v>
      </c>
      <c r="C25" s="121">
        <v>1308.5</v>
      </c>
      <c r="D25" s="121">
        <v>2762</v>
      </c>
      <c r="E25" s="121">
        <v>4234.2</v>
      </c>
      <c r="F25" s="121">
        <v>5898.5</v>
      </c>
      <c r="G25" s="178">
        <v>7690.8</v>
      </c>
    </row>
    <row r="26" spans="2:7" s="110" customFormat="1" ht="17.25" customHeight="1">
      <c r="B26" s="171" t="s">
        <v>63</v>
      </c>
      <c r="C26" s="121">
        <v>346.6</v>
      </c>
      <c r="D26" s="121">
        <v>355.6</v>
      </c>
      <c r="E26" s="121">
        <v>365.2</v>
      </c>
      <c r="F26" s="121">
        <v>375.1</v>
      </c>
      <c r="G26" s="178">
        <v>385.2</v>
      </c>
    </row>
    <row r="27" spans="2:7" s="110" customFormat="1" ht="17.25" customHeight="1">
      <c r="B27" s="171" t="s">
        <v>64</v>
      </c>
      <c r="C27" s="121">
        <v>342.2</v>
      </c>
      <c r="D27" s="121">
        <v>351.1</v>
      </c>
      <c r="E27" s="121">
        <v>360.6</v>
      </c>
      <c r="F27" s="121">
        <v>370.3</v>
      </c>
      <c r="G27" s="178">
        <v>380.3</v>
      </c>
    </row>
    <row r="28" spans="2:7" s="110" customFormat="1" ht="17.25" customHeight="1">
      <c r="B28" s="167" t="s">
        <v>91</v>
      </c>
      <c r="C28" s="159">
        <f>SUM(C29:C36)</f>
        <v>1471.51</v>
      </c>
      <c r="D28" s="159">
        <f t="shared" ref="D28:G28" si="5">SUM(D29:D36)</f>
        <v>1494.71</v>
      </c>
      <c r="E28" s="159">
        <f t="shared" si="5"/>
        <v>1538.1100000000001</v>
      </c>
      <c r="F28" s="159">
        <f t="shared" si="5"/>
        <v>1588.02</v>
      </c>
      <c r="G28" s="168">
        <f t="shared" si="5"/>
        <v>1640.82</v>
      </c>
    </row>
    <row r="29" spans="2:7" s="110" customFormat="1" ht="17.25" customHeight="1">
      <c r="B29" s="179" t="s">
        <v>92</v>
      </c>
      <c r="C29" s="121">
        <v>96.4</v>
      </c>
      <c r="D29" s="121">
        <v>100</v>
      </c>
      <c r="E29" s="121">
        <v>103</v>
      </c>
      <c r="F29" s="121">
        <v>106.7</v>
      </c>
      <c r="G29" s="180">
        <v>110.4</v>
      </c>
    </row>
    <row r="30" spans="2:7" s="110" customFormat="1" ht="17.25" customHeight="1">
      <c r="B30" s="181" t="s">
        <v>93</v>
      </c>
      <c r="C30" s="121">
        <v>463</v>
      </c>
      <c r="D30" s="121">
        <v>473.4</v>
      </c>
      <c r="E30" s="121">
        <v>484.7</v>
      </c>
      <c r="F30" s="121">
        <v>498.5</v>
      </c>
      <c r="G30" s="180">
        <v>514.79999999999995</v>
      </c>
    </row>
    <row r="31" spans="2:7" s="110" customFormat="1" ht="17.25" customHeight="1">
      <c r="B31" s="181" t="s">
        <v>94</v>
      </c>
      <c r="C31" s="121">
        <v>74.3</v>
      </c>
      <c r="D31" s="121">
        <v>78.7</v>
      </c>
      <c r="E31" s="121">
        <v>82.1</v>
      </c>
      <c r="F31" s="121">
        <v>86.8</v>
      </c>
      <c r="G31" s="180">
        <v>91.7</v>
      </c>
    </row>
    <row r="32" spans="2:7" s="110" customFormat="1" ht="17.25" customHeight="1">
      <c r="B32" s="181" t="s">
        <v>95</v>
      </c>
      <c r="C32" s="121">
        <v>86</v>
      </c>
      <c r="D32" s="121">
        <v>87</v>
      </c>
      <c r="E32" s="121">
        <v>87.7</v>
      </c>
      <c r="F32" s="121">
        <v>88.9</v>
      </c>
      <c r="G32" s="180">
        <v>90.6</v>
      </c>
    </row>
    <row r="33" spans="2:7" s="110" customFormat="1" ht="17.25" customHeight="1">
      <c r="B33" s="181" t="s">
        <v>96</v>
      </c>
      <c r="C33" s="160">
        <v>0.01</v>
      </c>
      <c r="D33" s="160">
        <v>0.01</v>
      </c>
      <c r="E33" s="160">
        <v>0.01</v>
      </c>
      <c r="F33" s="160">
        <v>0.02</v>
      </c>
      <c r="G33" s="182">
        <v>0.02</v>
      </c>
    </row>
    <row r="34" spans="2:7" s="110" customFormat="1" ht="17.25" customHeight="1">
      <c r="B34" s="181" t="s">
        <v>97</v>
      </c>
      <c r="C34" s="121">
        <v>197</v>
      </c>
      <c r="D34" s="121">
        <v>185.8</v>
      </c>
      <c r="E34" s="121">
        <v>190.6</v>
      </c>
      <c r="F34" s="121">
        <v>197.4</v>
      </c>
      <c r="G34" s="180">
        <v>201.7</v>
      </c>
    </row>
    <row r="35" spans="2:7" s="110" customFormat="1" ht="17.25" customHeight="1">
      <c r="B35" s="181" t="s">
        <v>144</v>
      </c>
      <c r="C35" s="121">
        <v>52.6</v>
      </c>
      <c r="D35" s="121">
        <v>54.6</v>
      </c>
      <c r="E35" s="121">
        <v>56.8</v>
      </c>
      <c r="F35" s="121">
        <v>59.2</v>
      </c>
      <c r="G35" s="180">
        <v>61.8</v>
      </c>
    </row>
    <row r="36" spans="2:7" s="110" customFormat="1" ht="17.25" customHeight="1">
      <c r="B36" s="181" t="s">
        <v>98</v>
      </c>
      <c r="C36" s="121">
        <v>502.2</v>
      </c>
      <c r="D36" s="121">
        <v>515.20000000000005</v>
      </c>
      <c r="E36" s="121">
        <v>533.20000000000005</v>
      </c>
      <c r="F36" s="121">
        <v>550.5</v>
      </c>
      <c r="G36" s="180">
        <v>569.79999999999995</v>
      </c>
    </row>
    <row r="37" spans="2:7" s="110" customFormat="1" ht="17.25" customHeight="1">
      <c r="B37" s="183" t="s">
        <v>145</v>
      </c>
      <c r="C37" s="164">
        <v>3064.5</v>
      </c>
      <c r="D37" s="164">
        <v>3214.5</v>
      </c>
      <c r="E37" s="164">
        <v>3364.6</v>
      </c>
      <c r="F37" s="164">
        <v>3514.7</v>
      </c>
      <c r="G37" s="163">
        <v>3664.8</v>
      </c>
    </row>
    <row r="38" spans="2:7" s="110" customFormat="1" ht="17.25" customHeight="1">
      <c r="B38" s="183" t="s">
        <v>105</v>
      </c>
      <c r="C38" s="161">
        <f>SUM(C39:C41)</f>
        <v>203.1</v>
      </c>
      <c r="D38" s="161">
        <f t="shared" ref="D38:G38" si="6">SUM(D39:D41)</f>
        <v>207.2</v>
      </c>
      <c r="E38" s="161">
        <f t="shared" si="6"/>
        <v>211.3</v>
      </c>
      <c r="F38" s="161">
        <f t="shared" si="6"/>
        <v>215</v>
      </c>
      <c r="G38" s="184">
        <f t="shared" si="6"/>
        <v>217.9</v>
      </c>
    </row>
    <row r="39" spans="2:7" s="110" customFormat="1" ht="17.25" customHeight="1">
      <c r="B39" s="187" t="s">
        <v>99</v>
      </c>
      <c r="C39" s="121">
        <v>23.2</v>
      </c>
      <c r="D39" s="121">
        <v>23.5</v>
      </c>
      <c r="E39" s="121">
        <v>24.4</v>
      </c>
      <c r="F39" s="121">
        <v>25.9</v>
      </c>
      <c r="G39" s="180">
        <v>27</v>
      </c>
    </row>
    <row r="40" spans="2:7" s="110" customFormat="1" ht="17.25" customHeight="1">
      <c r="B40" s="187" t="s">
        <v>100</v>
      </c>
      <c r="C40" s="121">
        <v>165.8</v>
      </c>
      <c r="D40" s="121">
        <v>169.2</v>
      </c>
      <c r="E40" s="121">
        <v>172</v>
      </c>
      <c r="F40" s="121">
        <v>173.7</v>
      </c>
      <c r="G40" s="180">
        <v>175</v>
      </c>
    </row>
    <row r="41" spans="2:7" s="110" customFormat="1" ht="17.25" customHeight="1">
      <c r="B41" s="188" t="s">
        <v>101</v>
      </c>
      <c r="C41" s="121">
        <v>14.1</v>
      </c>
      <c r="D41" s="121">
        <v>14.5</v>
      </c>
      <c r="E41" s="121">
        <v>14.9</v>
      </c>
      <c r="F41" s="121">
        <v>15.4</v>
      </c>
      <c r="G41" s="180">
        <v>15.9</v>
      </c>
    </row>
    <row r="42" spans="2:7" s="110" customFormat="1" ht="17.25" customHeight="1">
      <c r="B42" s="167" t="s">
        <v>102</v>
      </c>
      <c r="C42" s="155">
        <v>66.400000000000006</v>
      </c>
      <c r="D42" s="155">
        <v>37.1</v>
      </c>
      <c r="E42" s="155">
        <v>58.3</v>
      </c>
      <c r="F42" s="155">
        <v>7.2</v>
      </c>
      <c r="G42" s="185">
        <v>16.2</v>
      </c>
    </row>
    <row r="43" spans="2:7" s="110" customFormat="1" ht="17.25" customHeight="1">
      <c r="B43" s="167" t="s">
        <v>104</v>
      </c>
      <c r="C43" s="155">
        <v>75.2</v>
      </c>
      <c r="D43" s="155">
        <v>83.7</v>
      </c>
      <c r="E43" s="155">
        <v>92.3</v>
      </c>
      <c r="F43" s="155">
        <v>100.8</v>
      </c>
      <c r="G43" s="185">
        <v>109.3</v>
      </c>
    </row>
    <row r="44" spans="2:7" s="110" customFormat="1" ht="17.25" customHeight="1">
      <c r="B44" s="167" t="s">
        <v>109</v>
      </c>
      <c r="C44" s="155">
        <v>7761.8</v>
      </c>
      <c r="D44" s="155">
        <v>132.5</v>
      </c>
      <c r="E44" s="155">
        <v>105.7</v>
      </c>
      <c r="F44" s="155">
        <v>55.1</v>
      </c>
      <c r="G44" s="185">
        <v>50.5</v>
      </c>
    </row>
    <row r="45" spans="2:7" s="110" customFormat="1" ht="17.25" customHeight="1">
      <c r="B45" s="167" t="s">
        <v>146</v>
      </c>
      <c r="C45" s="155">
        <v>10091.4</v>
      </c>
      <c r="D45" s="155">
        <v>12667.9</v>
      </c>
      <c r="E45" s="155">
        <v>9642.9</v>
      </c>
      <c r="F45" s="155">
        <v>4871.3</v>
      </c>
      <c r="G45" s="185">
        <v>2239.6999999999998</v>
      </c>
    </row>
    <row r="46" spans="2:7" s="110" customFormat="1" ht="17.25" customHeight="1">
      <c r="B46" s="167" t="s">
        <v>147</v>
      </c>
      <c r="C46" s="155">
        <v>3334.8</v>
      </c>
      <c r="D46" s="155">
        <v>1863.5</v>
      </c>
      <c r="E46" s="155">
        <v>1147.3</v>
      </c>
      <c r="F46" s="155">
        <v>1138.3</v>
      </c>
      <c r="G46" s="185">
        <v>724.8</v>
      </c>
    </row>
    <row r="47" spans="2:7" ht="14.4" customHeight="1">
      <c r="B47" s="124" t="s">
        <v>65</v>
      </c>
      <c r="C47" s="154"/>
      <c r="D47" s="148"/>
      <c r="E47" s="154"/>
      <c r="F47" s="154"/>
      <c r="G47" s="154"/>
    </row>
    <row r="48" spans="2:7" ht="27.6" customHeight="1">
      <c r="B48" s="285" t="s">
        <v>103</v>
      </c>
      <c r="C48" s="285"/>
      <c r="D48" s="285"/>
      <c r="E48" s="285"/>
      <c r="F48" s="285"/>
      <c r="G48" s="285"/>
    </row>
    <row r="49" spans="2:7" ht="13.8">
      <c r="B49" s="119"/>
      <c r="C49" s="119"/>
      <c r="D49" s="119"/>
      <c r="E49" s="119"/>
      <c r="F49" s="125" t="s">
        <v>66</v>
      </c>
      <c r="G49" s="119" t="s">
        <v>66</v>
      </c>
    </row>
    <row r="50" spans="2:7" ht="13.8">
      <c r="B50" s="119"/>
      <c r="C50" s="119"/>
      <c r="D50" s="119"/>
      <c r="E50" s="119"/>
      <c r="F50" s="119" t="s">
        <v>66</v>
      </c>
      <c r="G50" s="119"/>
    </row>
    <row r="51" spans="2:7">
      <c r="E51" s="111"/>
      <c r="F51" s="111"/>
      <c r="G51" s="111"/>
    </row>
    <row r="52" spans="2:7">
      <c r="E52" s="111"/>
      <c r="F52" s="111"/>
      <c r="G52" s="111"/>
    </row>
    <row r="53" spans="2:7">
      <c r="E53" s="111"/>
      <c r="F53" s="111"/>
      <c r="G53" s="111"/>
    </row>
    <row r="54" spans="2:7">
      <c r="E54" s="111"/>
      <c r="F54" s="111"/>
      <c r="G54" s="111"/>
    </row>
    <row r="55" spans="2:7">
      <c r="B55" s="112"/>
      <c r="C55" s="113"/>
      <c r="D55" s="113"/>
      <c r="E55" s="111"/>
      <c r="F55" s="111"/>
      <c r="G55" s="111"/>
    </row>
    <row r="56" spans="2:7">
      <c r="B56" s="114"/>
      <c r="C56" s="113"/>
      <c r="D56" s="113"/>
      <c r="E56" s="115"/>
      <c r="F56" s="115"/>
    </row>
    <row r="57" spans="2:7">
      <c r="B57" s="116"/>
      <c r="C57" s="117"/>
      <c r="D57" s="117"/>
    </row>
    <row r="58" spans="2:7">
      <c r="B58" s="116"/>
      <c r="C58" s="117"/>
      <c r="D58" s="117"/>
    </row>
    <row r="59" spans="2:7">
      <c r="B59" s="116"/>
      <c r="C59" s="117"/>
      <c r="D59" s="117"/>
    </row>
    <row r="60" spans="2:7">
      <c r="B60" s="116"/>
      <c r="C60" s="117"/>
      <c r="D60" s="117"/>
    </row>
    <row r="61" spans="2:7">
      <c r="B61" s="116"/>
      <c r="C61" s="117"/>
      <c r="D61" s="117"/>
    </row>
    <row r="62" spans="2:7">
      <c r="B62" s="116"/>
      <c r="C62" s="117"/>
      <c r="D62" s="117"/>
    </row>
    <row r="63" spans="2:7">
      <c r="B63" s="114"/>
      <c r="C63" s="113"/>
      <c r="D63" s="113"/>
    </row>
    <row r="64" spans="2:7">
      <c r="B64" s="116"/>
      <c r="C64" s="117"/>
      <c r="D64" s="117"/>
    </row>
    <row r="65" spans="2:4">
      <c r="B65" s="118"/>
      <c r="C65" s="117"/>
      <c r="D65" s="117"/>
    </row>
    <row r="66" spans="2:4">
      <c r="B66" s="118"/>
      <c r="C66" s="117"/>
      <c r="D66" s="117"/>
    </row>
    <row r="67" spans="2:4">
      <c r="B67" s="116"/>
      <c r="C67" s="117"/>
      <c r="D67" s="117"/>
    </row>
    <row r="68" spans="2:4">
      <c r="B68" s="116"/>
      <c r="C68" s="117"/>
      <c r="D68" s="117"/>
    </row>
    <row r="69" spans="2:4">
      <c r="B69" s="116"/>
      <c r="C69" s="117"/>
      <c r="D69" s="117"/>
    </row>
    <row r="70" spans="2:4">
      <c r="B70" s="116"/>
      <c r="C70" s="117"/>
      <c r="D70" s="117"/>
    </row>
    <row r="71" spans="2:4">
      <c r="B71" s="116"/>
      <c r="C71" s="117"/>
      <c r="D71" s="117"/>
    </row>
    <row r="72" spans="2:4">
      <c r="B72" s="116"/>
      <c r="C72" s="117"/>
      <c r="D72" s="117"/>
    </row>
    <row r="73" spans="2:4">
      <c r="B73" s="116"/>
      <c r="C73" s="117"/>
      <c r="D73" s="117"/>
    </row>
    <row r="74" spans="2:4">
      <c r="B74" s="116"/>
      <c r="C74" s="117"/>
      <c r="D74" s="117"/>
    </row>
    <row r="75" spans="2:4">
      <c r="B75" s="118"/>
      <c r="C75" s="117"/>
      <c r="D75" s="117"/>
    </row>
    <row r="76" spans="2:4">
      <c r="B76" s="118"/>
      <c r="C76" s="117"/>
      <c r="D76" s="117"/>
    </row>
    <row r="77" spans="2:4">
      <c r="B77" s="116"/>
      <c r="C77" s="117"/>
      <c r="D77" s="117"/>
    </row>
    <row r="78" spans="2:4">
      <c r="B78" s="116"/>
      <c r="C78" s="117"/>
      <c r="D78" s="117"/>
    </row>
  </sheetData>
  <mergeCells count="4">
    <mergeCell ref="B2:G2"/>
    <mergeCell ref="B3:G3"/>
    <mergeCell ref="B4:G4"/>
    <mergeCell ref="B48:G48"/>
  </mergeCells>
  <printOptions horizontalCentered="1"/>
  <pageMargins left="0.70866141732283472" right="0.70866141732283472" top="0.74803149606299213" bottom="0.74803149606299213" header="0.31496062992125984" footer="0.31496062992125984"/>
  <pageSetup paperSize="126"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F40"/>
  <sheetViews>
    <sheetView showGridLines="0" workbookViewId="0"/>
  </sheetViews>
  <sheetFormatPr baseColWidth="10" defaultRowHeight="14.4"/>
  <cols>
    <col min="1" max="1" width="21.6640625" customWidth="1"/>
    <col min="2" max="2" width="11.21875" customWidth="1"/>
    <col min="3" max="3" width="12.88671875" customWidth="1"/>
    <col min="4" max="4" width="12.6640625" customWidth="1"/>
    <col min="5" max="5" width="13.21875" customWidth="1"/>
    <col min="6" max="6" width="13.77734375" customWidth="1"/>
  </cols>
  <sheetData>
    <row r="1" spans="1:6" ht="24.6">
      <c r="A1" s="52" t="s">
        <v>69</v>
      </c>
    </row>
    <row r="2" spans="1:6" ht="15.6">
      <c r="A2" s="130" t="s">
        <v>79</v>
      </c>
      <c r="B2" s="130"/>
      <c r="C2" s="130"/>
    </row>
    <row r="4" spans="1:6" ht="15.6">
      <c r="A4" s="286" t="s">
        <v>72</v>
      </c>
      <c r="B4" s="286"/>
      <c r="C4" s="286"/>
      <c r="D4" s="286"/>
      <c r="E4" s="286"/>
      <c r="F4" s="286"/>
    </row>
    <row r="5" spans="1:6" ht="15.6">
      <c r="A5" s="286" t="s">
        <v>80</v>
      </c>
      <c r="B5" s="286"/>
      <c r="C5" s="286"/>
      <c r="D5" s="286"/>
      <c r="E5" s="286"/>
      <c r="F5" s="286"/>
    </row>
    <row r="6" spans="1:6" ht="15.6">
      <c r="A6" s="286" t="s">
        <v>19</v>
      </c>
      <c r="B6" s="286"/>
      <c r="C6" s="286"/>
      <c r="D6" s="286"/>
      <c r="E6" s="286"/>
      <c r="F6" s="286"/>
    </row>
    <row r="7" spans="1:6" ht="15.6">
      <c r="A7" s="128"/>
      <c r="B7" s="128"/>
      <c r="C7" s="128"/>
      <c r="D7" s="128"/>
      <c r="E7" s="128"/>
      <c r="F7" s="128"/>
    </row>
    <row r="8" spans="1:6" ht="15.6">
      <c r="A8" s="120" t="s">
        <v>73</v>
      </c>
      <c r="B8" s="120">
        <v>2024</v>
      </c>
      <c r="C8" s="120">
        <v>2025</v>
      </c>
      <c r="D8" s="120">
        <v>2026</v>
      </c>
      <c r="E8" s="120">
        <v>2027</v>
      </c>
      <c r="F8" s="165">
        <v>2028</v>
      </c>
    </row>
    <row r="9" spans="1:6" ht="15.6">
      <c r="A9" s="140"/>
      <c r="B9" s="141"/>
      <c r="C9" s="141"/>
      <c r="D9" s="141"/>
      <c r="E9" s="141"/>
      <c r="F9" s="142"/>
    </row>
    <row r="10" spans="1:6" ht="15.6">
      <c r="A10" s="169" t="s">
        <v>74</v>
      </c>
      <c r="B10" s="207">
        <f>SUM(B11:B12)</f>
        <v>247540.19</v>
      </c>
      <c r="C10" s="207">
        <f t="shared" ref="C10:F10" si="0">SUM(C11:C12)</f>
        <v>260808.78000000003</v>
      </c>
      <c r="D10" s="207">
        <f t="shared" si="0"/>
        <v>271906.82</v>
      </c>
      <c r="E10" s="207">
        <f t="shared" si="0"/>
        <v>280847.21000000002</v>
      </c>
      <c r="F10" s="208">
        <f t="shared" si="0"/>
        <v>288224.73</v>
      </c>
    </row>
    <row r="11" spans="1:6" ht="15.6">
      <c r="A11" s="140" t="s">
        <v>75</v>
      </c>
      <c r="B11" s="200">
        <v>105663.47</v>
      </c>
      <c r="C11" s="198">
        <v>106879.11</v>
      </c>
      <c r="D11" s="202">
        <v>109894.89</v>
      </c>
      <c r="E11" s="199">
        <v>112774.01</v>
      </c>
      <c r="F11" s="144">
        <v>112011.29</v>
      </c>
    </row>
    <row r="12" spans="1:6" ht="15.6">
      <c r="A12" s="140" t="s">
        <v>76</v>
      </c>
      <c r="B12" s="201">
        <v>141876.72</v>
      </c>
      <c r="C12" s="143">
        <v>153929.67000000001</v>
      </c>
      <c r="D12" s="203">
        <v>162011.93</v>
      </c>
      <c r="E12" s="144">
        <v>168073.2</v>
      </c>
      <c r="F12" s="144">
        <v>176213.44</v>
      </c>
    </row>
    <row r="13" spans="1:6" ht="15.6">
      <c r="A13" s="145"/>
      <c r="B13" s="145"/>
      <c r="C13" s="146"/>
      <c r="D13" s="204"/>
      <c r="E13" s="147"/>
      <c r="F13" s="147"/>
    </row>
    <row r="14" spans="1:6">
      <c r="A14" t="s">
        <v>77</v>
      </c>
    </row>
    <row r="15" spans="1:6">
      <c r="A15" t="s">
        <v>78</v>
      </c>
    </row>
    <row r="18" spans="1:6" ht="15.6">
      <c r="A18" s="130" t="s">
        <v>81</v>
      </c>
      <c r="B18" s="130"/>
      <c r="C18" s="130"/>
    </row>
    <row r="20" spans="1:6" ht="15.6">
      <c r="A20" s="286" t="s">
        <v>141</v>
      </c>
      <c r="B20" s="286"/>
      <c r="C20" s="286"/>
      <c r="D20" s="286"/>
      <c r="E20" s="286"/>
      <c r="F20" s="286"/>
    </row>
    <row r="21" spans="1:6" ht="15.6">
      <c r="A21" s="286" t="s">
        <v>80</v>
      </c>
      <c r="B21" s="286"/>
      <c r="C21" s="286"/>
      <c r="D21" s="286"/>
      <c r="E21" s="286"/>
      <c r="F21" s="286"/>
    </row>
    <row r="22" spans="1:6" ht="15.6">
      <c r="A22" s="286" t="s">
        <v>19</v>
      </c>
      <c r="B22" s="286"/>
      <c r="C22" s="286"/>
      <c r="D22" s="286"/>
      <c r="E22" s="286"/>
      <c r="F22" s="286"/>
    </row>
    <row r="23" spans="1:6" ht="15.6">
      <c r="A23" s="129"/>
      <c r="B23" s="205"/>
      <c r="C23" s="129"/>
      <c r="D23" s="129"/>
      <c r="E23" s="129"/>
      <c r="F23" s="129"/>
    </row>
    <row r="24" spans="1:6" ht="15.6">
      <c r="A24" s="120" t="s">
        <v>73</v>
      </c>
      <c r="B24" s="120">
        <v>2024</v>
      </c>
      <c r="C24" s="120">
        <v>2025</v>
      </c>
      <c r="D24" s="120">
        <v>2026</v>
      </c>
      <c r="E24" s="120">
        <v>2027</v>
      </c>
      <c r="F24" s="165">
        <v>2028</v>
      </c>
    </row>
    <row r="25" spans="1:6" ht="15.6">
      <c r="A25" s="189"/>
      <c r="B25" s="206"/>
      <c r="C25" s="189"/>
      <c r="D25" s="189"/>
      <c r="E25" s="189"/>
      <c r="F25" s="190"/>
    </row>
    <row r="26" spans="1:6" ht="15.6">
      <c r="A26" s="169" t="s">
        <v>74</v>
      </c>
      <c r="B26" s="207">
        <f>+B28+B32</f>
        <v>24580.6</v>
      </c>
      <c r="C26" s="207">
        <f t="shared" ref="C26:F26" si="1">+C28+C32</f>
        <v>25293.52</v>
      </c>
      <c r="D26" s="207">
        <f t="shared" si="1"/>
        <v>31964.880000000001</v>
      </c>
      <c r="E26" s="207">
        <f t="shared" si="1"/>
        <v>31098.829999999998</v>
      </c>
      <c r="F26" s="208">
        <f t="shared" si="1"/>
        <v>29925.06</v>
      </c>
    </row>
    <row r="27" spans="1:6">
      <c r="A27" s="132"/>
      <c r="B27" s="191"/>
      <c r="C27" s="193"/>
      <c r="D27" s="194"/>
      <c r="E27" s="133"/>
      <c r="F27" s="195"/>
    </row>
    <row r="28" spans="1:6">
      <c r="A28" s="134" t="s">
        <v>75</v>
      </c>
      <c r="B28" s="257">
        <f>+B29+B30</f>
        <v>8490.3799999999992</v>
      </c>
      <c r="C28" s="257">
        <f t="shared" ref="C28:F28" si="2">+C29+C30</f>
        <v>8738.869999999999</v>
      </c>
      <c r="D28" s="257">
        <f t="shared" si="2"/>
        <v>14276.09</v>
      </c>
      <c r="E28" s="257">
        <f t="shared" si="2"/>
        <v>12253.64</v>
      </c>
      <c r="F28" s="258">
        <f t="shared" si="2"/>
        <v>15584.84</v>
      </c>
    </row>
    <row r="29" spans="1:6">
      <c r="A29" s="132" t="s">
        <v>82</v>
      </c>
      <c r="B29" s="191">
        <v>3551.27</v>
      </c>
      <c r="C29" s="191">
        <v>3800.2</v>
      </c>
      <c r="D29" s="195">
        <v>9181.17</v>
      </c>
      <c r="E29" s="133">
        <v>7160.25</v>
      </c>
      <c r="F29" s="195">
        <v>10772.91</v>
      </c>
    </row>
    <row r="30" spans="1:6">
      <c r="A30" s="132" t="s">
        <v>83</v>
      </c>
      <c r="B30" s="191">
        <v>4939.1099999999997</v>
      </c>
      <c r="C30" s="191">
        <v>4938.67</v>
      </c>
      <c r="D30" s="195">
        <v>5094.92</v>
      </c>
      <c r="E30" s="133">
        <v>5093.3900000000003</v>
      </c>
      <c r="F30" s="195">
        <v>4811.93</v>
      </c>
    </row>
    <row r="31" spans="1:6">
      <c r="A31" s="132"/>
      <c r="B31" s="191"/>
      <c r="C31" s="191"/>
      <c r="D31" s="195"/>
      <c r="E31" s="133"/>
      <c r="F31" s="195"/>
    </row>
    <row r="32" spans="1:6">
      <c r="A32" s="134" t="s">
        <v>76</v>
      </c>
      <c r="B32" s="257">
        <f>+B33+B34</f>
        <v>16090.220000000001</v>
      </c>
      <c r="C32" s="257">
        <f t="shared" ref="C32:F32" si="3">+C33+C34</f>
        <v>16554.650000000001</v>
      </c>
      <c r="D32" s="257">
        <f t="shared" si="3"/>
        <v>17688.79</v>
      </c>
      <c r="E32" s="257">
        <f t="shared" si="3"/>
        <v>18845.189999999999</v>
      </c>
      <c r="F32" s="258">
        <f t="shared" si="3"/>
        <v>14340.220000000001</v>
      </c>
    </row>
    <row r="33" spans="1:6">
      <c r="A33" s="132" t="s">
        <v>82</v>
      </c>
      <c r="B33" s="191">
        <v>6293.61</v>
      </c>
      <c r="C33" s="191">
        <v>5950.16</v>
      </c>
      <c r="D33" s="195">
        <v>6140.32</v>
      </c>
      <c r="E33" s="133">
        <v>6314.31</v>
      </c>
      <c r="F33" s="133">
        <v>1198.19</v>
      </c>
    </row>
    <row r="34" spans="1:6">
      <c r="A34" s="132" t="s">
        <v>83</v>
      </c>
      <c r="B34" s="191">
        <v>9796.61</v>
      </c>
      <c r="C34" s="191">
        <v>10604.49</v>
      </c>
      <c r="D34" s="195">
        <v>11548.47</v>
      </c>
      <c r="E34" s="133">
        <v>12530.88</v>
      </c>
      <c r="F34" s="133">
        <v>13142.03</v>
      </c>
    </row>
    <row r="35" spans="1:6">
      <c r="A35" s="132"/>
      <c r="B35" s="132"/>
      <c r="C35" s="132"/>
      <c r="D35" s="196"/>
      <c r="E35" s="135"/>
      <c r="F35" s="135"/>
    </row>
    <row r="36" spans="1:6">
      <c r="A36" s="136" t="s">
        <v>84</v>
      </c>
      <c r="B36" s="192">
        <v>7.9725299999999999</v>
      </c>
      <c r="C36" s="192">
        <v>8.0159800000000008</v>
      </c>
      <c r="D36" s="197">
        <v>8.0385299999999997</v>
      </c>
      <c r="E36" s="137">
        <v>8.0816099999999995</v>
      </c>
      <c r="F36" s="137">
        <v>8.1061999999999994</v>
      </c>
    </row>
    <row r="37" spans="1:6">
      <c r="A37" s="138"/>
      <c r="B37" s="131"/>
      <c r="C37" s="131"/>
      <c r="D37" s="131"/>
      <c r="E37" s="131"/>
      <c r="F37" s="139"/>
    </row>
    <row r="38" spans="1:6">
      <c r="A38" t="s">
        <v>77</v>
      </c>
    </row>
    <row r="39" spans="1:6">
      <c r="A39" t="s">
        <v>78</v>
      </c>
    </row>
    <row r="40" spans="1:6">
      <c r="B40" s="127"/>
    </row>
  </sheetData>
  <mergeCells count="6">
    <mergeCell ref="A4:F4"/>
    <mergeCell ref="A5:F5"/>
    <mergeCell ref="A6:F6"/>
    <mergeCell ref="A21:F21"/>
    <mergeCell ref="A22:F22"/>
    <mergeCell ref="A20:F2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EC5E2-9617-4B54-BE48-A6A4E0E88EF0}">
  <dimension ref="A1:G20"/>
  <sheetViews>
    <sheetView showGridLines="0" workbookViewId="0">
      <selection sqref="A1:XFD1"/>
    </sheetView>
  </sheetViews>
  <sheetFormatPr baseColWidth="10" defaultColWidth="8.77734375" defaultRowHeight="13.2"/>
  <cols>
    <col min="1" max="1" width="4.44140625" style="209" customWidth="1"/>
    <col min="2" max="2" width="47.109375" style="209" customWidth="1"/>
    <col min="3" max="3" width="12.77734375" style="209" customWidth="1"/>
    <col min="4" max="4" width="14" style="209" customWidth="1"/>
    <col min="5" max="5" width="11.88671875" style="210" customWidth="1"/>
    <col min="6" max="6" width="3.33203125" style="209" customWidth="1"/>
    <col min="7" max="16384" width="8.77734375" style="209"/>
  </cols>
  <sheetData>
    <row r="1" spans="1:7" ht="26.4" customHeight="1">
      <c r="A1" s="52" t="s">
        <v>148</v>
      </c>
    </row>
    <row r="2" spans="1:7" ht="29.4" customHeight="1"/>
    <row r="3" spans="1:7" ht="16.95" customHeight="1">
      <c r="A3" s="287" t="s">
        <v>110</v>
      </c>
      <c r="B3" s="287"/>
      <c r="C3" s="287"/>
      <c r="D3" s="287"/>
      <c r="E3" s="287"/>
    </row>
    <row r="4" spans="1:7" ht="16.8" customHeight="1" thickBot="1">
      <c r="A4" s="288" t="s">
        <v>142</v>
      </c>
      <c r="B4" s="288"/>
      <c r="C4" s="288"/>
      <c r="D4" s="288"/>
      <c r="E4" s="288"/>
    </row>
    <row r="5" spans="1:7" ht="31.2" customHeight="1">
      <c r="A5" s="211" t="s">
        <v>111</v>
      </c>
      <c r="B5" s="212" t="s">
        <v>112</v>
      </c>
      <c r="C5" s="260" t="s">
        <v>113</v>
      </c>
      <c r="D5" s="213" t="s">
        <v>114</v>
      </c>
      <c r="E5" s="214" t="s">
        <v>115</v>
      </c>
    </row>
    <row r="6" spans="1:7" ht="20.399999999999999" customHeight="1">
      <c r="A6" s="215"/>
      <c r="B6" s="216" t="s">
        <v>116</v>
      </c>
      <c r="C6" s="261"/>
      <c r="D6" s="217"/>
      <c r="E6" s="218">
        <f>+E7+E12+E16</f>
        <v>1184.8</v>
      </c>
      <c r="G6" s="219">
        <f>+G7+G12+G16</f>
        <v>1184.8</v>
      </c>
    </row>
    <row r="7" spans="1:7" ht="20.399999999999999" customHeight="1">
      <c r="A7" s="220"/>
      <c r="B7" s="221" t="s">
        <v>45</v>
      </c>
      <c r="C7" s="262"/>
      <c r="D7" s="222"/>
      <c r="E7" s="223">
        <f>SUM(E8:E11)</f>
        <v>678.5</v>
      </c>
      <c r="G7" s="224">
        <f>SUM(E8:E11)</f>
        <v>678.5</v>
      </c>
    </row>
    <row r="8" spans="1:7" ht="19.95" customHeight="1">
      <c r="A8" s="225">
        <v>1</v>
      </c>
      <c r="B8" s="226" t="s">
        <v>117</v>
      </c>
      <c r="C8" s="263" t="s">
        <v>118</v>
      </c>
      <c r="D8" s="227" t="s">
        <v>119</v>
      </c>
      <c r="E8" s="228">
        <v>8.5</v>
      </c>
    </row>
    <row r="9" spans="1:7" ht="28.95" customHeight="1">
      <c r="A9" s="229">
        <v>2</v>
      </c>
      <c r="B9" s="230" t="s">
        <v>120</v>
      </c>
      <c r="C9" s="264" t="s">
        <v>118</v>
      </c>
      <c r="D9" s="231" t="s">
        <v>121</v>
      </c>
      <c r="E9" s="232">
        <v>120</v>
      </c>
    </row>
    <row r="10" spans="1:7" ht="45.6" customHeight="1">
      <c r="A10" s="229">
        <v>3</v>
      </c>
      <c r="B10" s="230" t="s">
        <v>122</v>
      </c>
      <c r="C10" s="264" t="s">
        <v>123</v>
      </c>
      <c r="D10" s="231" t="s">
        <v>124</v>
      </c>
      <c r="E10" s="232">
        <v>250</v>
      </c>
    </row>
    <row r="11" spans="1:7" ht="30" customHeight="1">
      <c r="A11" s="229">
        <v>4</v>
      </c>
      <c r="B11" s="230" t="s">
        <v>125</v>
      </c>
      <c r="C11" s="264" t="s">
        <v>118</v>
      </c>
      <c r="D11" s="231" t="s">
        <v>124</v>
      </c>
      <c r="E11" s="232">
        <v>300</v>
      </c>
    </row>
    <row r="12" spans="1:7" ht="19.2" customHeight="1">
      <c r="A12" s="233"/>
      <c r="B12" s="234" t="s">
        <v>126</v>
      </c>
      <c r="C12" s="265"/>
      <c r="D12" s="235"/>
      <c r="E12" s="236">
        <f>SUM(E13:E15)</f>
        <v>231.3</v>
      </c>
      <c r="G12" s="224">
        <f>SUM(E13:E15)</f>
        <v>231.3</v>
      </c>
    </row>
    <row r="13" spans="1:7" ht="21" customHeight="1">
      <c r="A13" s="229">
        <v>5</v>
      </c>
      <c r="B13" s="230" t="s">
        <v>127</v>
      </c>
      <c r="C13" s="264" t="s">
        <v>123</v>
      </c>
      <c r="D13" s="231" t="s">
        <v>128</v>
      </c>
      <c r="E13" s="232">
        <v>150</v>
      </c>
    </row>
    <row r="14" spans="1:7" ht="23.4" customHeight="1">
      <c r="A14" s="229">
        <v>6</v>
      </c>
      <c r="B14" s="230" t="s">
        <v>127</v>
      </c>
      <c r="C14" s="264" t="s">
        <v>129</v>
      </c>
      <c r="D14" s="231" t="s">
        <v>128</v>
      </c>
      <c r="E14" s="232">
        <v>11.3</v>
      </c>
    </row>
    <row r="15" spans="1:7" ht="45.6" customHeight="1">
      <c r="A15" s="229">
        <v>7</v>
      </c>
      <c r="B15" s="230" t="s">
        <v>130</v>
      </c>
      <c r="C15" s="264" t="s">
        <v>118</v>
      </c>
      <c r="D15" s="231" t="s">
        <v>131</v>
      </c>
      <c r="E15" s="232">
        <v>70</v>
      </c>
    </row>
    <row r="16" spans="1:7" ht="22.8" customHeight="1">
      <c r="A16" s="233"/>
      <c r="B16" s="234" t="s">
        <v>132</v>
      </c>
      <c r="C16" s="265"/>
      <c r="D16" s="235"/>
      <c r="E16" s="236">
        <f>SUM(E17:E19)</f>
        <v>275</v>
      </c>
      <c r="G16" s="224">
        <f>SUM(E17:E19)</f>
        <v>275</v>
      </c>
    </row>
    <row r="17" spans="1:5" ht="30" customHeight="1">
      <c r="A17" s="229">
        <v>8</v>
      </c>
      <c r="B17" s="230" t="s">
        <v>133</v>
      </c>
      <c r="C17" s="264" t="s">
        <v>118</v>
      </c>
      <c r="D17" s="231" t="s">
        <v>134</v>
      </c>
      <c r="E17" s="232">
        <v>75</v>
      </c>
    </row>
    <row r="18" spans="1:5" ht="28.05" customHeight="1">
      <c r="A18" s="229">
        <v>9</v>
      </c>
      <c r="B18" s="230" t="s">
        <v>135</v>
      </c>
      <c r="C18" s="264" t="s">
        <v>136</v>
      </c>
      <c r="D18" s="231" t="s">
        <v>134</v>
      </c>
      <c r="E18" s="232">
        <v>100</v>
      </c>
    </row>
    <row r="19" spans="1:5" ht="22.2" customHeight="1" thickBot="1">
      <c r="A19" s="237">
        <v>10</v>
      </c>
      <c r="B19" s="238" t="s">
        <v>137</v>
      </c>
      <c r="C19" s="266" t="s">
        <v>118</v>
      </c>
      <c r="D19" s="239" t="s">
        <v>138</v>
      </c>
      <c r="E19" s="240">
        <v>100</v>
      </c>
    </row>
    <row r="20" spans="1:5" ht="19.8" customHeight="1">
      <c r="A20" s="259" t="s">
        <v>77</v>
      </c>
      <c r="C20" s="210"/>
      <c r="D20" s="210"/>
    </row>
  </sheetData>
  <mergeCells count="2">
    <mergeCell ref="A3:E3"/>
    <mergeCell ref="A4:E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Techos 2024-2028</vt:lpstr>
      <vt:lpstr>Banguat-Variables</vt:lpstr>
      <vt:lpstr>Escenario Macro 2022</vt:lpstr>
      <vt:lpstr>Ingresos</vt:lpstr>
      <vt:lpstr>Deuda</vt:lpstr>
      <vt:lpstr>Préstamos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transpfis08</dc:creator>
  <cp:lastModifiedBy>Silvia Yolanda Marquez Sajquin</cp:lastModifiedBy>
  <dcterms:created xsi:type="dcterms:W3CDTF">2018-07-23T21:18:08Z</dcterms:created>
  <dcterms:modified xsi:type="dcterms:W3CDTF">2023-07-28T20:51:21Z</dcterms:modified>
</cp:coreProperties>
</file>