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tabRatio="808" activeTab="0"/>
  </bookViews>
  <sheets>
    <sheet name="Enfoque de Género" sheetId="1" r:id="rId1"/>
    <sheet name="Pueblos Indígenas" sheetId="2" r:id="rId2"/>
    <sheet name="Seguridad y Justicia" sheetId="3" r:id="rId3"/>
    <sheet name="Educación" sheetId="4" r:id="rId4"/>
    <sheet name="Desnutrición" sheetId="5" r:id="rId5"/>
    <sheet name="Recursos Hídricos" sheetId="6" r:id="rId6"/>
    <sheet name="Niñez" sheetId="7" r:id="rId7"/>
    <sheet name="Juventud" sheetId="8" r:id="rId8"/>
    <sheet name="Gestión de Riesgo" sheetId="9" r:id="rId9"/>
    <sheet name="Hoja1" sheetId="10" r:id="rId10"/>
  </sheets>
  <definedNames>
    <definedName name="_xlnm.Print_Area" localSheetId="4">'Desnutrición'!$A$1:$O$45</definedName>
    <definedName name="_xlnm.Print_Area" localSheetId="3">'Educación'!$A$1:$O$45</definedName>
    <definedName name="_xlnm.Print_Area" localSheetId="0">'Enfoque de Género'!$A$1:$R$95</definedName>
    <definedName name="_xlnm.Print_Area" localSheetId="8">'Gestión de Riesgo'!$A$1:$O$45</definedName>
    <definedName name="_xlnm.Print_Area" localSheetId="7">'Juventud'!$A$1:$O$61</definedName>
    <definedName name="_xlnm.Print_Area" localSheetId="6">'Niñez'!$A$1:$O$59</definedName>
    <definedName name="_xlnm.Print_Area" localSheetId="1">'Pueblos Indígenas'!$A$1:$O$45</definedName>
    <definedName name="_xlnm.Print_Area" localSheetId="5">'Recursos Hídricos'!$A$1:$O$45</definedName>
    <definedName name="_xlnm.Print_Area" localSheetId="2">'Seguridad y Justicia'!$A$1:$O$37</definedName>
    <definedName name="_xlnm.Print_Titles" localSheetId="4">'Desnutrición'!$1:$3</definedName>
    <definedName name="_xlnm.Print_Titles" localSheetId="3">'Educación'!$1:$3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6">'Niñez'!$1:$3</definedName>
    <definedName name="_xlnm.Print_Titles" localSheetId="1">'Pueblos Indígenas'!$1:$3</definedName>
    <definedName name="_xlnm.Print_Titles" localSheetId="5">'Recursos Hídricos'!$1:$3</definedName>
    <definedName name="_xlnm.Print_Titles" localSheetId="2">'Seguridad y Justicia'!$1:$3</definedName>
  </definedNames>
  <calcPr fullCalcOnLoad="1"/>
</workbook>
</file>

<file path=xl/sharedStrings.xml><?xml version="1.0" encoding="utf-8"?>
<sst xmlns="http://schemas.openxmlformats.org/spreadsheetml/2006/main" count="1591" uniqueCount="192">
  <si>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</si>
  <si>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</si>
  <si>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</si>
  <si>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</si>
  <si>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</si>
  <si>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</si>
  <si>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</si>
  <si>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</si>
  <si>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</si>
  <si>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</si>
  <si>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</si>
  <si>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</si>
  <si>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</si>
  <si>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</si>
  <si>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</si>
  <si>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</si>
  <si>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</si>
  <si>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</si>
  <si>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</si>
  <si>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</si>
  <si>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</si>
  <si>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</si>
  <si>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</si>
  <si>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</si>
  <si>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</si>
  <si>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</si>
  <si>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</si>
  <si>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</si>
  <si>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</si>
  <si>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</si>
  <si>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</si>
  <si>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</si>
  <si>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</si>
  <si>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</si>
  <si>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</si>
  <si>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</si>
  <si>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</si>
  <si>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</si>
  <si>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</si>
  <si>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</si>
  <si>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</si>
  <si>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</si>
  <si>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</si>
  <si>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</si>
  <si>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</si>
  <si>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</si>
  <si>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</si>
  <si>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</si>
  <si>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</si>
  <si>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</si>
  <si>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</si>
  <si>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</si>
  <si>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</si>
  <si>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</si>
  <si>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</si>
  <si>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</si>
  <si>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</si>
  <si>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</si>
  <si>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</si>
  <si>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</si>
  <si>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</si>
  <si>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</si>
  <si>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</si>
  <si>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</si>
  <si>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</si>
  <si>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</si>
  <si>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</si>
  <si>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</si>
  <si>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</si>
  <si>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</si>
  <si>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</si>
  <si>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</si>
  <si>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</si>
  <si>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</si>
  <si>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MUNICIPALIDAD DE VILLA NUEVA</t>
  </si>
  <si>
    <t>28 de abril de 2017</t>
  </si>
  <si>
    <t>11</t>
  </si>
  <si>
    <t>00</t>
  </si>
  <si>
    <t>000</t>
  </si>
  <si>
    <t>001</t>
  </si>
  <si>
    <t>1) Proveer del vital líquido a la población del municipio de Villa Nueva.
2) Potabilización del vital líquido para consumo humano.
3) incremento en el tratamiento de las aguas servidas.
4) Reducción de fuentes de contaminación hídrica.
5) Contribución al medio ambiente.</t>
  </si>
  <si>
    <t>1) Rechazo a sistemas de medición y control del uso del agua (por parte del usuario).
2) Red de alcantarillado sanitario antiguo.
3) Pérdida de área boscosa por el crecimiento poblacional.
4) Insuficientes recursos financieros.
5) Procesos de compra engorrosos y trámites lentos.</t>
  </si>
  <si>
    <t>CONSERVACION MERCADO CONCEPCIÓN MUNICIPIO DE VILLA NUEVA</t>
  </si>
  <si>
    <t xml:space="preserve">AMPLIACION CEMENTERIO GALERÍA DE NICHOS, CEMENTERIO GENERAL MUNICIPIO DE VILLA NUEVA </t>
  </si>
  <si>
    <t xml:space="preserve">CONSERVACION MERCADOS MUNICIPALES </t>
  </si>
  <si>
    <t>SANEAMIENTO LIMPIEZA DE CALLES Y RECOLECCIÓN DE DESECHOS SÓLIDOS</t>
  </si>
  <si>
    <t>MANEJO Y EXTRACCIÓN DE DESECHOS SOLIDOS DE MERCADOS MUNICIPALES DEL MUNICIPIO DE VILLA NUEVA</t>
  </si>
  <si>
    <t>CONSERVACION DE LA RED DE ALUMBRADO PÚBLICO</t>
  </si>
  <si>
    <t xml:space="preserve">CONSERVACION DE ÁREAS VERDES Y PARQUES </t>
  </si>
  <si>
    <t>002</t>
  </si>
  <si>
    <t>0115</t>
  </si>
  <si>
    <t>Dirección de Educación</t>
  </si>
  <si>
    <t>Concurso salto de cuerda</t>
  </si>
  <si>
    <t>Donacion de libros</t>
  </si>
  <si>
    <t>entrega de mochilas</t>
  </si>
  <si>
    <t>Aulas de Madera en Apoyo a la Educación</t>
  </si>
  <si>
    <t xml:space="preserve"> </t>
  </si>
  <si>
    <t xml:space="preserve">“FORTALECIMIENTO PARA LA EDUCACION DEL MUNICIPIO DE VILLA NUEVA”, </t>
  </si>
  <si>
    <t>Laboratorios de Computacion</t>
  </si>
  <si>
    <t>Mobiliario escolar</t>
  </si>
  <si>
    <t>Actos  civicos</t>
  </si>
  <si>
    <t>Dirección de Servicios Públicos</t>
  </si>
  <si>
    <t>Dirección de Agua y Saneamiento</t>
  </si>
  <si>
    <t>Dirección de Cultura y Deportes</t>
  </si>
  <si>
    <t>17</t>
  </si>
  <si>
    <t>01</t>
  </si>
  <si>
    <t>Aerobicos</t>
  </si>
  <si>
    <t>FUTBOL</t>
  </si>
  <si>
    <t>BALONCESTO</t>
  </si>
  <si>
    <t>AEROBICOS</t>
  </si>
  <si>
    <t>KARATE</t>
  </si>
  <si>
    <t>ARTE</t>
  </si>
  <si>
    <t>MARIMBA</t>
  </si>
  <si>
    <t>GYM DE PESAS</t>
  </si>
  <si>
    <t>FUTSALA</t>
  </si>
  <si>
    <t>0</t>
  </si>
  <si>
    <t>6</t>
  </si>
  <si>
    <t>entrega de mochilas, pendiente de ejecutar no tenemos beneficiados, solo el estimado de entrega.</t>
  </si>
  <si>
    <t>Seguridad Integral</t>
  </si>
  <si>
    <t>Centro de Operaciones conjuntas (monitoreo de Cámaras de video vigilancia)</t>
  </si>
  <si>
    <t>Talleres sobre temas para la prevencion de la violencia y cultura de paz</t>
  </si>
  <si>
    <t>Talleres de convivencia ciudadana</t>
  </si>
  <si>
    <t>Talleres conviviendo con nuestras autoridades</t>
  </si>
  <si>
    <t>1</t>
  </si>
  <si>
    <t>Centro de prevención de la violencia, con actividades lúdicas y sociales con la juventud</t>
  </si>
  <si>
    <t>Capacitación de Idioma Ingles</t>
  </si>
  <si>
    <t>Capacitaciones en temas de gestión y riesgo</t>
  </si>
  <si>
    <t>Policía Municipal</t>
  </si>
  <si>
    <t>003</t>
  </si>
  <si>
    <t>Seguridad en instalaciones municipales donde se atiende al vecino y apoyo a las instituciones encargadas legalmente de prestar seguridad ciudadana a la poblacion</t>
  </si>
  <si>
    <t>1. No se ha registrado ningun tipo de hecho delictivo en las instalaciones municipales.                                                                                                                                                                                                                                                                                                                                                                                                        2. Se ha apoyado de manera ininterrumpida a las entidades encargadas de prestar seguridad ciudadana a la población durante el primer cuatrimestre del año 2017.</t>
  </si>
  <si>
    <t>SOSEA</t>
  </si>
  <si>
    <t>Acompañamiento de casos de vulneración de Derechos de los niños y Adolescentes, capacitaciones y charlas preventivas</t>
  </si>
  <si>
    <t>atención del Adulto Mayor brindado alimentación y resguardo de día, así como terapias y curso de autoestima</t>
  </si>
  <si>
    <t>Gestión ante el Ministerio de Trabajo para el aporte ecónomico</t>
  </si>
  <si>
    <t>Apoyos diversos donaciones de andadores, bastones, sillas de ruedas, medicamentos etc</t>
  </si>
  <si>
    <t xml:space="preserve">Resguardo y protección para niños provenientes de hogares de escasos recuross </t>
  </si>
  <si>
    <t>Brindar fisioterapia a personas del Municipio que no tienen acceso a este servicio</t>
  </si>
  <si>
    <t>DMM</t>
  </si>
  <si>
    <t>8</t>
  </si>
  <si>
    <t>4</t>
  </si>
  <si>
    <t>2</t>
  </si>
  <si>
    <t>3</t>
  </si>
  <si>
    <t>Equidad Juridica</t>
  </si>
  <si>
    <t>Desarrollo de la Salud Integral</t>
  </si>
  <si>
    <t>Desarrollo de Capacidades para la incersión laboral</t>
  </si>
  <si>
    <t xml:space="preserve">Otras actividades de Tipo Juridico </t>
  </si>
  <si>
    <t>Desarrollo Integral de la Salud Mental</t>
  </si>
  <si>
    <t>Equidad Laboral</t>
  </si>
  <si>
    <t>Violencia Contra las Mujeres</t>
  </si>
  <si>
    <t>Equidad Educativa</t>
  </si>
  <si>
    <t>Mujeres capacitadas en actividades productivas, autoestima. Atención a Victimas de Violencia. Incidencia en Prevención de Embarazos en Adolescentes. Visibilización del empoderamiento de la Mujer</t>
  </si>
  <si>
    <t>Presupuesto Limitado, falta de espacios físicos para capacitación</t>
  </si>
  <si>
    <t>20</t>
  </si>
  <si>
    <t>CECOMSALES</t>
  </si>
  <si>
    <t>Centro Oftalmológico</t>
  </si>
  <si>
    <t>Clínicas Dentales</t>
  </si>
  <si>
    <t>Centro de atención temprana de cancer</t>
  </si>
  <si>
    <t>Psicología</t>
  </si>
  <si>
    <t>Terapia ocupacional</t>
  </si>
  <si>
    <t>Educación especial</t>
  </si>
  <si>
    <t>Dirección de Salud</t>
  </si>
  <si>
    <t>21</t>
  </si>
  <si>
    <t>Jornadas Integrales</t>
  </si>
  <si>
    <t>OMDEL</t>
  </si>
  <si>
    <t>22</t>
  </si>
  <si>
    <t>Feria del empleo</t>
  </si>
  <si>
    <t>Atención y asesoría a usuarios de Ventanilla Unica Municipal de Empleo</t>
  </si>
  <si>
    <t>Capacitación para la orientación laboral</t>
  </si>
  <si>
    <t>Escuela de emprendimiento</t>
  </si>
  <si>
    <t>Ascesoría y acompañamiento a emprendedores</t>
  </si>
  <si>
    <t>700</t>
  </si>
  <si>
    <t>2528</t>
  </si>
  <si>
    <t>93</t>
  </si>
  <si>
    <t>383</t>
  </si>
  <si>
    <t>105</t>
  </si>
  <si>
    <t>3328</t>
  </si>
  <si>
    <t>2033</t>
  </si>
  <si>
    <t>004</t>
  </si>
  <si>
    <t>19</t>
  </si>
  <si>
    <t xml:space="preserve"> SOSEA OFICINA DE LA NIÑEZ Y ADOLESCENCIA</t>
  </si>
  <si>
    <t>SOSEA ADULTO MAYOR (GESTION MINISTERIO DE TRABAJO)</t>
  </si>
  <si>
    <t xml:space="preserve"> SOSEA SERVICIO SOCIAL</t>
  </si>
  <si>
    <t xml:space="preserve"> SOSEA GUARDERÍAS </t>
  </si>
  <si>
    <t>SOSEA CENTRO MUNICIPAL DE FISIOTERAPIA</t>
  </si>
  <si>
    <t>14</t>
  </si>
  <si>
    <t>03</t>
  </si>
  <si>
    <t>04</t>
  </si>
  <si>
    <t>CEMUCAF DMM</t>
  </si>
  <si>
    <t>SOSEA OFICINA DE LA NIÑEZ Y ADOLESCENCIA</t>
  </si>
  <si>
    <t xml:space="preserve">SOSEA GUARDERÍAS </t>
  </si>
  <si>
    <t xml:space="preserve"> SOSEA ADULTO MAYOR    ( Centro de Mis Años Dorados)</t>
  </si>
</sst>
</file>

<file path=xl/styles.xml><?xml version="1.0" encoding="utf-8"?>
<styleSheet xmlns="http://schemas.openxmlformats.org/spreadsheetml/2006/main">
  <numFmts count="23">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quot;Q&quot;#,##0.0"/>
    <numFmt numFmtId="173" formatCode="_(* #,##0_);_(* \(#,##0\);_(* &quot;-&quot;??_);_(@_)"/>
    <numFmt numFmtId="174" formatCode="_([$Q-100A]* #,##0.00_);_([$Q-100A]* \(#,##0.00\);_([$Q-100A]* &quot;-&quot;??_);_(@_)"/>
    <numFmt numFmtId="175" formatCode="[$-100A]hh:mm:ss\ AM/PM"/>
    <numFmt numFmtId="176" formatCode="[$-100A]dddd\,\ dd&quot; de &quot;mmmm&quot; de &quot;yyyy"/>
    <numFmt numFmtId="177" formatCode="#,##0.0"/>
    <numFmt numFmtId="178" formatCode="&quot;Q&quot;#,##0.00"/>
  </numFmts>
  <fonts count="51">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sz val="9"/>
      <name val="Arial"/>
      <family val="2"/>
    </font>
    <font>
      <b/>
      <sz val="9"/>
      <name val="Century Gothic"/>
      <family val="2"/>
    </font>
    <font>
      <sz val="9"/>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medium"/>
      <right/>
      <top/>
      <bottom style="thin"/>
    </border>
    <border>
      <left style="medium"/>
      <right/>
      <top style="thin"/>
      <bottom style="medium"/>
    </border>
    <border>
      <left/>
      <right/>
      <top style="medium"/>
      <bottom style="thin"/>
    </border>
    <border>
      <left/>
      <right style="medium"/>
      <top style="medium"/>
      <bottom style="thin"/>
    </border>
    <border>
      <left style="medium"/>
      <right/>
      <top style="medium"/>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thin"/>
      <right/>
      <top style="thin"/>
      <bottom style="thin"/>
    </border>
    <border>
      <left style="medium"/>
      <right>
        <color indexed="63"/>
      </right>
      <top>
        <color indexed="63"/>
      </top>
      <bottom>
        <color indexed="63"/>
      </bottom>
    </border>
    <border>
      <left/>
      <right style="medium"/>
      <top style="thin"/>
      <bottom style="thin"/>
    </border>
    <border>
      <left/>
      <right style="medium"/>
      <top>
        <color indexed="63"/>
      </top>
      <bottom style="thin"/>
    </border>
    <border>
      <left style="thin"/>
      <right style="thin"/>
      <top/>
      <bottom>
        <color indexed="63"/>
      </bottom>
    </border>
    <border>
      <left style="thin"/>
      <right style="thin"/>
      <top style="thin"/>
      <bottom>
        <color indexed="63"/>
      </bottom>
    </border>
    <border>
      <left style="thin"/>
      <right style="medium"/>
      <top/>
      <bottom>
        <color indexed="63"/>
      </bottom>
    </border>
    <border>
      <left style="medium"/>
      <right style="thin"/>
      <top/>
      <bottom>
        <color indexed="63"/>
      </bottom>
    </border>
    <border>
      <left style="thin"/>
      <right/>
      <top/>
      <bottom>
        <color indexed="63"/>
      </bottom>
    </border>
    <border>
      <left style="medium"/>
      <right style="thin"/>
      <top style="thin"/>
      <bottom>
        <color indexed="63"/>
      </bottom>
    </border>
    <border>
      <left style="medium"/>
      <right>
        <color indexed="63"/>
      </right>
      <top style="thin"/>
      <bottom/>
    </border>
    <border>
      <left style="medium"/>
      <right/>
      <top style="thin"/>
      <bottom style="thin"/>
    </border>
    <border>
      <left>
        <color indexed="63"/>
      </left>
      <right/>
      <top style="thin"/>
      <bottom style="thin"/>
    </border>
    <border>
      <left/>
      <right style="thin"/>
      <top/>
      <bottom>
        <color indexed="63"/>
      </bottom>
    </border>
    <border>
      <left style="thin"/>
      <right style="medium"/>
      <top style="thin"/>
      <bottom>
        <color indexed="63"/>
      </bottom>
    </border>
    <border>
      <left style="thin"/>
      <right/>
      <top style="thin"/>
      <bottom>
        <color indexed="63"/>
      </bottom>
    </border>
    <border>
      <left>
        <color indexed="63"/>
      </left>
      <right/>
      <top/>
      <bottom style="thin"/>
    </border>
    <border>
      <left/>
      <right style="thin"/>
      <top style="thin"/>
      <bottom>
        <color indexed="63"/>
      </bottom>
    </border>
    <border>
      <left>
        <color indexed="63"/>
      </left>
      <right>
        <color indexed="63"/>
      </right>
      <top style="thin"/>
      <bottom>
        <color indexed="63"/>
      </bottom>
    </border>
    <border>
      <left/>
      <right/>
      <top style="thin"/>
      <bottom style="medium"/>
    </border>
    <border>
      <left>
        <color indexed="63"/>
      </left>
      <right style="medium"/>
      <top style="thin"/>
      <bottom>
        <color indexed="63"/>
      </bottom>
    </border>
    <border>
      <left/>
      <right style="medium"/>
      <top style="thin"/>
      <bottom style="medium"/>
    </border>
    <border>
      <left style="dotted"/>
      <right/>
      <top style="dotted"/>
      <bottom style="dotted"/>
    </border>
    <border>
      <left/>
      <right/>
      <top style="dotted"/>
      <bottom style="dotted"/>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456">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49" fontId="5" fillId="33" borderId="19" xfId="0" applyNumberFormat="1" applyFont="1" applyFill="1" applyBorder="1" applyAlignment="1">
      <alignment horizontal="right"/>
    </xf>
    <xf numFmtId="49" fontId="5" fillId="33" borderId="20" xfId="0" applyNumberFormat="1" applyFont="1" applyFill="1" applyBorder="1" applyAlignment="1">
      <alignment horizontal="right"/>
    </xf>
    <xf numFmtId="49" fontId="5" fillId="33" borderId="21" xfId="0" applyNumberFormat="1" applyFont="1" applyFill="1" applyBorder="1" applyAlignment="1">
      <alignment horizontal="right"/>
    </xf>
    <xf numFmtId="49" fontId="5" fillId="33" borderId="22" xfId="0" applyNumberFormat="1" applyFont="1" applyFill="1" applyBorder="1" applyAlignment="1">
      <alignment horizontal="right"/>
    </xf>
    <xf numFmtId="49" fontId="5" fillId="33" borderId="23" xfId="0" applyNumberFormat="1" applyFont="1" applyFill="1" applyBorder="1" applyAlignment="1">
      <alignment horizontal="right"/>
    </xf>
    <xf numFmtId="49" fontId="5" fillId="33" borderId="24" xfId="0" applyNumberFormat="1" applyFont="1" applyFill="1" applyBorder="1" applyAlignment="1">
      <alignment horizontal="right"/>
    </xf>
    <xf numFmtId="49" fontId="5" fillId="33" borderId="25" xfId="0" applyNumberFormat="1" applyFont="1" applyFill="1" applyBorder="1" applyAlignment="1">
      <alignment horizontal="right"/>
    </xf>
    <xf numFmtId="49" fontId="5" fillId="33" borderId="26" xfId="0" applyNumberFormat="1" applyFont="1" applyFill="1" applyBorder="1" applyAlignment="1">
      <alignment horizontal="right"/>
    </xf>
    <xf numFmtId="0" fontId="7" fillId="33" borderId="27" xfId="0" applyFont="1" applyFill="1" applyBorder="1" applyAlignment="1">
      <alignment horizontal="center" vertical="center" wrapText="1"/>
    </xf>
    <xf numFmtId="0" fontId="5" fillId="33" borderId="28" xfId="0" applyFont="1" applyFill="1" applyBorder="1" applyAlignment="1">
      <alignment horizontal="left"/>
    </xf>
    <xf numFmtId="0" fontId="5" fillId="33" borderId="29" xfId="0" applyFont="1" applyFill="1" applyBorder="1" applyAlignment="1">
      <alignment horizontal="left"/>
    </xf>
    <xf numFmtId="3" fontId="5" fillId="33" borderId="17"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3" xfId="0" applyNumberFormat="1" applyFont="1" applyFill="1" applyBorder="1" applyAlignment="1">
      <alignment horizontal="right"/>
    </xf>
    <xf numFmtId="3" fontId="5" fillId="33" borderId="25" xfId="0" applyNumberFormat="1" applyFont="1" applyFill="1" applyBorder="1" applyAlignment="1">
      <alignment horizontal="right"/>
    </xf>
    <xf numFmtId="3" fontId="5" fillId="33" borderId="30" xfId="0" applyNumberFormat="1" applyFont="1" applyFill="1" applyBorder="1" applyAlignment="1">
      <alignment horizontal="right"/>
    </xf>
    <xf numFmtId="3" fontId="4" fillId="33" borderId="31" xfId="0" applyNumberFormat="1" applyFont="1" applyFill="1" applyBorder="1" applyAlignment="1">
      <alignment horizontal="right"/>
    </xf>
    <xf numFmtId="3" fontId="5" fillId="33" borderId="32" xfId="0" applyNumberFormat="1" applyFont="1" applyFill="1" applyBorder="1" applyAlignment="1">
      <alignment horizontal="right"/>
    </xf>
    <xf numFmtId="3" fontId="4" fillId="33" borderId="28" xfId="0" applyNumberFormat="1" applyFont="1" applyFill="1" applyBorder="1" applyAlignment="1">
      <alignment horizontal="right"/>
    </xf>
    <xf numFmtId="3" fontId="5" fillId="33" borderId="33" xfId="0" applyNumberFormat="1" applyFont="1" applyFill="1" applyBorder="1" applyAlignment="1">
      <alignment horizontal="right"/>
    </xf>
    <xf numFmtId="3" fontId="4" fillId="33" borderId="34" xfId="0" applyNumberFormat="1" applyFont="1" applyFill="1" applyBorder="1" applyAlignment="1">
      <alignment horizontal="right"/>
    </xf>
    <xf numFmtId="3" fontId="5" fillId="33" borderId="35" xfId="0" applyNumberFormat="1" applyFont="1" applyFill="1" applyBorder="1" applyAlignment="1">
      <alignment horizontal="right"/>
    </xf>
    <xf numFmtId="3" fontId="4" fillId="33" borderId="29" xfId="0" applyNumberFormat="1" applyFont="1" applyFill="1" applyBorder="1" applyAlignment="1">
      <alignment horizontal="right"/>
    </xf>
    <xf numFmtId="3" fontId="5" fillId="33" borderId="16" xfId="0" applyNumberFormat="1" applyFont="1" applyFill="1" applyBorder="1" applyAlignment="1">
      <alignment horizontal="right"/>
    </xf>
    <xf numFmtId="3" fontId="4" fillId="33" borderId="17" xfId="0" applyNumberFormat="1" applyFont="1" applyFill="1" applyBorder="1" applyAlignment="1">
      <alignment horizontal="right"/>
    </xf>
    <xf numFmtId="3" fontId="5" fillId="33" borderId="19" xfId="0" applyNumberFormat="1" applyFont="1" applyFill="1" applyBorder="1" applyAlignment="1">
      <alignment horizontal="right"/>
    </xf>
    <xf numFmtId="3" fontId="4" fillId="33" borderId="20" xfId="0" applyNumberFormat="1" applyFont="1" applyFill="1" applyBorder="1" applyAlignment="1">
      <alignment horizontal="right"/>
    </xf>
    <xf numFmtId="3" fontId="5" fillId="33" borderId="22" xfId="0" applyNumberFormat="1" applyFont="1" applyFill="1" applyBorder="1" applyAlignment="1">
      <alignment horizontal="right"/>
    </xf>
    <xf numFmtId="3" fontId="5" fillId="33" borderId="24" xfId="0" applyNumberFormat="1" applyFont="1" applyFill="1" applyBorder="1" applyAlignment="1">
      <alignment horizontal="right"/>
    </xf>
    <xf numFmtId="3" fontId="4" fillId="33" borderId="25" xfId="0" applyNumberFormat="1" applyFont="1" applyFill="1" applyBorder="1" applyAlignment="1">
      <alignment horizontal="right"/>
    </xf>
    <xf numFmtId="172" fontId="5" fillId="33" borderId="36" xfId="0" applyNumberFormat="1" applyFont="1" applyFill="1" applyBorder="1" applyAlignment="1">
      <alignment horizontal="right"/>
    </xf>
    <xf numFmtId="172" fontId="5" fillId="33" borderId="18" xfId="0" applyNumberFormat="1" applyFont="1" applyFill="1" applyBorder="1" applyAlignment="1">
      <alignment horizontal="right"/>
    </xf>
    <xf numFmtId="172" fontId="5" fillId="33" borderId="31" xfId="0" applyNumberFormat="1" applyFont="1" applyFill="1" applyBorder="1" applyAlignment="1">
      <alignment horizontal="right"/>
    </xf>
    <xf numFmtId="172" fontId="5" fillId="33" borderId="37" xfId="0" applyNumberFormat="1" applyFont="1" applyFill="1" applyBorder="1" applyAlignment="1">
      <alignment horizontal="right"/>
    </xf>
    <xf numFmtId="172" fontId="5" fillId="33" borderId="21" xfId="0" applyNumberFormat="1" applyFont="1" applyFill="1" applyBorder="1" applyAlignment="1">
      <alignment horizontal="right"/>
    </xf>
    <xf numFmtId="172" fontId="5" fillId="33" borderId="28" xfId="0" applyNumberFormat="1" applyFont="1" applyFill="1" applyBorder="1" applyAlignment="1">
      <alignment horizontal="right"/>
    </xf>
    <xf numFmtId="172" fontId="5" fillId="33" borderId="38" xfId="0" applyNumberFormat="1" applyFont="1" applyFill="1" applyBorder="1" applyAlignment="1">
      <alignment horizontal="right"/>
    </xf>
    <xf numFmtId="172" fontId="5" fillId="33" borderId="26" xfId="0" applyNumberFormat="1" applyFont="1" applyFill="1" applyBorder="1" applyAlignment="1">
      <alignment horizontal="right"/>
    </xf>
    <xf numFmtId="172" fontId="5" fillId="33" borderId="29" xfId="0" applyNumberFormat="1" applyFont="1" applyFill="1" applyBorder="1" applyAlignment="1">
      <alignment horizontal="right"/>
    </xf>
    <xf numFmtId="4" fontId="5" fillId="33" borderId="36" xfId="0" applyNumberFormat="1" applyFont="1" applyFill="1" applyBorder="1" applyAlignment="1">
      <alignment horizontal="right"/>
    </xf>
    <xf numFmtId="4" fontId="5" fillId="33" borderId="17" xfId="0" applyNumberFormat="1" applyFont="1" applyFill="1" applyBorder="1" applyAlignment="1">
      <alignment horizontal="right"/>
    </xf>
    <xf numFmtId="4" fontId="5" fillId="33" borderId="37"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38" xfId="0" applyNumberFormat="1" applyFont="1" applyFill="1" applyBorder="1" applyAlignment="1">
      <alignment horizontal="right"/>
    </xf>
    <xf numFmtId="4" fontId="5" fillId="33" borderId="25" xfId="0" applyNumberFormat="1" applyFont="1" applyFill="1" applyBorder="1" applyAlignment="1">
      <alignment horizontal="right"/>
    </xf>
    <xf numFmtId="0" fontId="4" fillId="34" borderId="0" xfId="0" applyFont="1" applyFill="1" applyBorder="1" applyAlignment="1">
      <alignment/>
    </xf>
    <xf numFmtId="0" fontId="4" fillId="35" borderId="39" xfId="0" applyFont="1" applyFill="1" applyBorder="1" applyAlignment="1">
      <alignment/>
    </xf>
    <xf numFmtId="0" fontId="4" fillId="35" borderId="40" xfId="0" applyFont="1" applyFill="1" applyBorder="1" applyAlignment="1">
      <alignment/>
    </xf>
    <xf numFmtId="0" fontId="4" fillId="35" borderId="13" xfId="0" applyFont="1" applyFill="1" applyBorder="1" applyAlignment="1">
      <alignment/>
    </xf>
    <xf numFmtId="0" fontId="9" fillId="33" borderId="0" xfId="0" applyFont="1" applyFill="1" applyAlignment="1">
      <alignment horizontal="left"/>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5" borderId="36" xfId="0" applyFont="1" applyFill="1" applyBorder="1" applyAlignment="1">
      <alignment/>
    </xf>
    <xf numFmtId="0" fontId="10" fillId="35" borderId="41" xfId="0" applyFont="1" applyFill="1" applyBorder="1" applyAlignment="1">
      <alignment/>
    </xf>
    <xf numFmtId="0" fontId="4" fillId="33" borderId="0" xfId="0" applyFont="1" applyFill="1" applyBorder="1" applyAlignment="1">
      <alignment vertical="center"/>
    </xf>
    <xf numFmtId="0" fontId="4" fillId="33" borderId="12" xfId="0" applyFont="1" applyFill="1" applyBorder="1" applyAlignment="1">
      <alignment horizontal="center" vertical="center" wrapText="1"/>
    </xf>
    <xf numFmtId="0" fontId="10" fillId="35" borderId="39" xfId="0" applyFont="1" applyFill="1" applyBorder="1" applyAlignment="1">
      <alignment/>
    </xf>
    <xf numFmtId="0" fontId="10" fillId="35" borderId="13" xfId="0" applyFont="1" applyFill="1" applyBorder="1" applyAlignment="1">
      <alignment/>
    </xf>
    <xf numFmtId="0" fontId="7" fillId="33" borderId="13" xfId="0" applyFont="1" applyFill="1" applyBorder="1" applyAlignment="1">
      <alignment horizontal="center" vertical="center" wrapText="1"/>
    </xf>
    <xf numFmtId="172" fontId="5" fillId="33" borderId="35" xfId="0" applyNumberFormat="1" applyFont="1" applyFill="1" applyBorder="1" applyAlignment="1">
      <alignment horizontal="right"/>
    </xf>
    <xf numFmtId="49" fontId="5" fillId="33" borderId="30" xfId="0" applyNumberFormat="1" applyFont="1" applyFill="1" applyBorder="1" applyAlignment="1">
      <alignment horizontal="right"/>
    </xf>
    <xf numFmtId="49" fontId="5" fillId="33" borderId="33" xfId="0" applyNumberFormat="1" applyFont="1" applyFill="1" applyBorder="1" applyAlignment="1">
      <alignment horizontal="right"/>
    </xf>
    <xf numFmtId="49" fontId="5" fillId="33" borderId="35" xfId="0" applyNumberFormat="1" applyFont="1" applyFill="1" applyBorder="1" applyAlignment="1">
      <alignment horizontal="right"/>
    </xf>
    <xf numFmtId="49" fontId="5" fillId="33" borderId="29" xfId="0" applyNumberFormat="1" applyFont="1" applyFill="1" applyBorder="1" applyAlignment="1">
      <alignment horizontal="right"/>
    </xf>
    <xf numFmtId="0" fontId="5" fillId="33" borderId="42" xfId="0" applyFont="1" applyFill="1" applyBorder="1" applyAlignment="1">
      <alignment horizontal="center"/>
    </xf>
    <xf numFmtId="0" fontId="5" fillId="33" borderId="43" xfId="0" applyFont="1" applyFill="1" applyBorder="1" applyAlignment="1">
      <alignment horizontal="center"/>
    </xf>
    <xf numFmtId="0" fontId="5" fillId="33" borderId="44" xfId="0" applyFont="1" applyFill="1" applyBorder="1" applyAlignment="1">
      <alignment horizontal="center"/>
    </xf>
    <xf numFmtId="0" fontId="5" fillId="33" borderId="45" xfId="0" applyFont="1" applyFill="1" applyBorder="1" applyAlignment="1">
      <alignment horizontal="center"/>
    </xf>
    <xf numFmtId="49" fontId="5" fillId="33" borderId="17"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0" fontId="4" fillId="33" borderId="27" xfId="0" applyFont="1" applyFill="1" applyBorder="1" applyAlignment="1">
      <alignment horizontal="center" vertical="center"/>
    </xf>
    <xf numFmtId="3" fontId="4" fillId="33" borderId="46" xfId="0" applyNumberFormat="1" applyFont="1" applyFill="1" applyBorder="1" applyAlignment="1">
      <alignment horizontal="right"/>
    </xf>
    <xf numFmtId="0" fontId="4" fillId="33" borderId="47" xfId="0" applyFont="1" applyFill="1" applyBorder="1" applyAlignment="1">
      <alignment/>
    </xf>
    <xf numFmtId="3" fontId="5" fillId="33" borderId="23" xfId="0" applyNumberFormat="1" applyFont="1" applyFill="1" applyBorder="1" applyAlignment="1">
      <alignment horizontal="right" vertical="center"/>
    </xf>
    <xf numFmtId="49" fontId="5" fillId="33" borderId="20" xfId="0" applyNumberFormat="1" applyFont="1" applyFill="1" applyBorder="1" applyAlignment="1">
      <alignment horizontal="center" vertical="center" wrapText="1"/>
    </xf>
    <xf numFmtId="3" fontId="4" fillId="33" borderId="48" xfId="0" applyNumberFormat="1" applyFont="1" applyFill="1" applyBorder="1" applyAlignment="1">
      <alignment horizontal="right"/>
    </xf>
    <xf numFmtId="0" fontId="4" fillId="33" borderId="0" xfId="0" applyFont="1" applyFill="1" applyBorder="1" applyAlignment="1">
      <alignment horizontal="center" vertical="center" wrapText="1"/>
    </xf>
    <xf numFmtId="3" fontId="4" fillId="33" borderId="49" xfId="0" applyNumberFormat="1" applyFont="1" applyFill="1" applyBorder="1" applyAlignment="1">
      <alignment horizontal="right"/>
    </xf>
    <xf numFmtId="3" fontId="5" fillId="33" borderId="18" xfId="0" applyNumberFormat="1" applyFont="1" applyFill="1" applyBorder="1" applyAlignment="1">
      <alignment horizontal="right"/>
    </xf>
    <xf numFmtId="3" fontId="5" fillId="33" borderId="28" xfId="0" applyNumberFormat="1" applyFont="1" applyFill="1" applyBorder="1" applyAlignment="1">
      <alignment horizontal="right"/>
    </xf>
    <xf numFmtId="3" fontId="13" fillId="0" borderId="23" xfId="0" applyNumberFormat="1" applyFont="1" applyFill="1" applyBorder="1" applyAlignment="1">
      <alignment horizontal="right" vertical="center"/>
    </xf>
    <xf numFmtId="3" fontId="5" fillId="0" borderId="23" xfId="0" applyNumberFormat="1" applyFont="1" applyFill="1" applyBorder="1" applyAlignment="1">
      <alignment horizontal="right"/>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7" xfId="0" applyFont="1" applyFill="1" applyBorder="1" applyAlignment="1">
      <alignment horizontal="center" vertical="center" wrapText="1"/>
    </xf>
    <xf numFmtId="174" fontId="12" fillId="0" borderId="23" xfId="0" applyNumberFormat="1" applyFont="1" applyBorder="1" applyAlignment="1">
      <alignment horizontal="center" vertical="center" wrapText="1"/>
    </xf>
    <xf numFmtId="44" fontId="12" fillId="0" borderId="0" xfId="0" applyNumberFormat="1" applyFont="1" applyAlignment="1">
      <alignment horizontal="center" vertical="center" wrapText="1"/>
    </xf>
    <xf numFmtId="49" fontId="5" fillId="33" borderId="50" xfId="0" applyNumberFormat="1" applyFont="1" applyFill="1" applyBorder="1" applyAlignment="1">
      <alignment horizontal="right"/>
    </xf>
    <xf numFmtId="0" fontId="4" fillId="33" borderId="13" xfId="0" applyFont="1" applyFill="1" applyBorder="1" applyAlignment="1">
      <alignment/>
    </xf>
    <xf numFmtId="3" fontId="5" fillId="33" borderId="51" xfId="0" applyNumberFormat="1" applyFont="1" applyFill="1" applyBorder="1" applyAlignment="1">
      <alignment horizontal="right"/>
    </xf>
    <xf numFmtId="3" fontId="13" fillId="0" borderId="20" xfId="0" applyNumberFormat="1" applyFont="1" applyFill="1" applyBorder="1" applyAlignment="1">
      <alignment horizontal="right" vertical="center"/>
    </xf>
    <xf numFmtId="3" fontId="13" fillId="0" borderId="46" xfId="0" applyNumberFormat="1" applyFont="1" applyFill="1" applyBorder="1" applyAlignment="1">
      <alignment horizontal="right" vertical="center"/>
    </xf>
    <xf numFmtId="3" fontId="4" fillId="33" borderId="52" xfId="0" applyNumberFormat="1" applyFont="1" applyFill="1" applyBorder="1" applyAlignment="1">
      <alignment horizontal="right"/>
    </xf>
    <xf numFmtId="3" fontId="13" fillId="0" borderId="34" xfId="0" applyNumberFormat="1" applyFont="1" applyFill="1" applyBorder="1" applyAlignment="1">
      <alignment horizontal="right" vertical="center"/>
    </xf>
    <xf numFmtId="3" fontId="5" fillId="33" borderId="53" xfId="0" applyNumberFormat="1" applyFont="1" applyFill="1" applyBorder="1" applyAlignment="1">
      <alignment horizontal="right"/>
    </xf>
    <xf numFmtId="3" fontId="5" fillId="33" borderId="50" xfId="0" applyNumberFormat="1" applyFont="1" applyFill="1" applyBorder="1" applyAlignment="1">
      <alignment horizontal="right"/>
    </xf>
    <xf numFmtId="49" fontId="13" fillId="0" borderId="34" xfId="0" applyNumberFormat="1" applyFont="1" applyFill="1" applyBorder="1" applyAlignment="1">
      <alignment horizontal="right" vertical="center"/>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5" fillId="33" borderId="45" xfId="0" applyFont="1" applyFill="1" applyBorder="1" applyAlignment="1">
      <alignment horizontal="center" vertical="center"/>
    </xf>
    <xf numFmtId="49" fontId="5" fillId="33" borderId="50" xfId="0" applyNumberFormat="1" applyFont="1" applyFill="1" applyBorder="1" applyAlignment="1">
      <alignment horizontal="center" vertical="center"/>
    </xf>
    <xf numFmtId="49" fontId="5" fillId="33" borderId="25" xfId="0" applyNumberFormat="1" applyFont="1" applyFill="1" applyBorder="1" applyAlignment="1">
      <alignment horizontal="center" vertical="center"/>
    </xf>
    <xf numFmtId="49" fontId="5" fillId="33" borderId="54" xfId="0" applyNumberFormat="1" applyFont="1" applyFill="1" applyBorder="1" applyAlignment="1">
      <alignment horizontal="center" vertical="center"/>
    </xf>
    <xf numFmtId="49" fontId="5" fillId="33" borderId="29" xfId="0" applyNumberFormat="1" applyFont="1" applyFill="1" applyBorder="1" applyAlignment="1">
      <alignment horizontal="center" vertical="center"/>
    </xf>
    <xf numFmtId="4" fontId="5" fillId="33" borderId="47" xfId="0" applyNumberFormat="1" applyFont="1" applyFill="1" applyBorder="1" applyAlignment="1">
      <alignment horizontal="right" vertical="center"/>
    </xf>
    <xf numFmtId="4" fontId="5" fillId="33" borderId="50" xfId="0" applyNumberFormat="1" applyFont="1" applyFill="1" applyBorder="1" applyAlignment="1">
      <alignment horizontal="right" vertical="center"/>
    </xf>
    <xf numFmtId="49" fontId="5" fillId="33" borderId="23" xfId="0" applyNumberFormat="1" applyFont="1" applyFill="1" applyBorder="1" applyAlignment="1">
      <alignment horizontal="right" vertical="center"/>
    </xf>
    <xf numFmtId="49" fontId="31" fillId="33" borderId="23" xfId="0" applyNumberFormat="1" applyFont="1" applyFill="1" applyBorder="1" applyAlignment="1">
      <alignment horizontal="right" vertical="center"/>
    </xf>
    <xf numFmtId="49" fontId="5" fillId="33" borderId="33" xfId="0" applyNumberFormat="1" applyFont="1" applyFill="1" applyBorder="1" applyAlignment="1">
      <alignment horizontal="right" vertical="center"/>
    </xf>
    <xf numFmtId="3" fontId="5" fillId="33" borderId="33" xfId="0" applyNumberFormat="1" applyFont="1" applyFill="1" applyBorder="1" applyAlignment="1">
      <alignment horizontal="right" vertical="center"/>
    </xf>
    <xf numFmtId="49" fontId="4" fillId="33" borderId="46" xfId="0" applyNumberFormat="1" applyFont="1" applyFill="1" applyBorder="1" applyAlignment="1">
      <alignment horizontal="right" vertical="center"/>
    </xf>
    <xf numFmtId="3" fontId="4" fillId="33" borderId="46" xfId="0" applyNumberFormat="1" applyFont="1" applyFill="1" applyBorder="1" applyAlignment="1">
      <alignment horizontal="right" vertical="center"/>
    </xf>
    <xf numFmtId="3" fontId="5" fillId="33" borderId="22" xfId="0" applyNumberFormat="1" applyFont="1" applyFill="1" applyBorder="1" applyAlignment="1">
      <alignment horizontal="right" vertical="center"/>
    </xf>
    <xf numFmtId="3" fontId="4" fillId="33" borderId="34" xfId="0" applyNumberFormat="1" applyFont="1" applyFill="1" applyBorder="1" applyAlignment="1">
      <alignment horizontal="right" vertical="center"/>
    </xf>
    <xf numFmtId="49" fontId="31" fillId="33" borderId="55" xfId="0" applyNumberFormat="1" applyFont="1" applyFill="1" applyBorder="1" applyAlignment="1">
      <alignment horizontal="right" vertical="center"/>
    </xf>
    <xf numFmtId="49" fontId="31" fillId="33" borderId="25" xfId="0" applyNumberFormat="1" applyFont="1" applyFill="1" applyBorder="1" applyAlignment="1">
      <alignment horizontal="right" vertical="center"/>
    </xf>
    <xf numFmtId="49" fontId="31" fillId="33" borderId="51" xfId="0" applyNumberFormat="1" applyFont="1" applyFill="1" applyBorder="1" applyAlignment="1">
      <alignment horizontal="right" vertical="center"/>
    </xf>
    <xf numFmtId="49" fontId="5" fillId="33" borderId="22" xfId="0" applyNumberFormat="1" applyFont="1" applyFill="1" applyBorder="1" applyAlignment="1">
      <alignment horizontal="right" vertical="center"/>
    </xf>
    <xf numFmtId="49" fontId="4" fillId="33" borderId="34" xfId="0" applyNumberFormat="1" applyFont="1" applyFill="1" applyBorder="1" applyAlignment="1">
      <alignment horizontal="right" vertical="center"/>
    </xf>
    <xf numFmtId="0" fontId="14" fillId="0" borderId="20" xfId="0" applyFont="1" applyBorder="1" applyAlignment="1">
      <alignment horizontal="center" vertical="center" wrapText="1"/>
    </xf>
    <xf numFmtId="0" fontId="14" fillId="0" borderId="23" xfId="0" applyFont="1" applyBorder="1" applyAlignment="1">
      <alignment horizontal="center" vertical="center" wrapText="1"/>
    </xf>
    <xf numFmtId="0" fontId="14" fillId="36" borderId="23" xfId="0" applyFont="1" applyFill="1" applyBorder="1" applyAlignment="1">
      <alignment horizontal="center" vertical="center" wrapText="1"/>
    </xf>
    <xf numFmtId="49" fontId="5" fillId="33" borderId="56" xfId="0" applyNumberFormat="1" applyFont="1" applyFill="1" applyBorder="1" applyAlignment="1">
      <alignment horizontal="right"/>
    </xf>
    <xf numFmtId="49" fontId="5" fillId="33" borderId="57" xfId="0" applyNumberFormat="1" applyFont="1" applyFill="1" applyBorder="1" applyAlignment="1">
      <alignment horizontal="right"/>
    </xf>
    <xf numFmtId="49" fontId="5" fillId="33" borderId="58" xfId="0" applyNumberFormat="1" applyFont="1" applyFill="1" applyBorder="1" applyAlignment="1">
      <alignment horizontal="right"/>
    </xf>
    <xf numFmtId="49" fontId="5" fillId="33" borderId="59" xfId="0" applyNumberFormat="1" applyFont="1" applyFill="1" applyBorder="1" applyAlignment="1">
      <alignment horizontal="right"/>
    </xf>
    <xf numFmtId="49" fontId="5" fillId="33" borderId="54" xfId="0" applyNumberFormat="1" applyFont="1" applyFill="1" applyBorder="1" applyAlignment="1">
      <alignment horizontal="right"/>
    </xf>
    <xf numFmtId="172" fontId="5" fillId="33" borderId="25" xfId="0" applyNumberFormat="1" applyFont="1" applyFill="1" applyBorder="1" applyAlignment="1">
      <alignment horizontal="right"/>
    </xf>
    <xf numFmtId="172" fontId="5" fillId="33" borderId="52" xfId="0" applyNumberFormat="1" applyFont="1" applyFill="1" applyBorder="1" applyAlignment="1">
      <alignment horizontal="right"/>
    </xf>
    <xf numFmtId="0" fontId="5" fillId="33" borderId="52" xfId="0" applyFont="1" applyFill="1" applyBorder="1" applyAlignment="1">
      <alignment horizontal="left"/>
    </xf>
    <xf numFmtId="3" fontId="4" fillId="33" borderId="50" xfId="0" applyNumberFormat="1" applyFont="1" applyFill="1" applyBorder="1" applyAlignment="1">
      <alignment horizontal="right"/>
    </xf>
    <xf numFmtId="3" fontId="5" fillId="33" borderId="46" xfId="0" applyNumberFormat="1" applyFont="1" applyFill="1" applyBorder="1" applyAlignment="1">
      <alignment horizontal="right"/>
    </xf>
    <xf numFmtId="3" fontId="5" fillId="33" borderId="34" xfId="0" applyNumberFormat="1" applyFont="1" applyFill="1" applyBorder="1" applyAlignment="1">
      <alignment horizontal="right"/>
    </xf>
    <xf numFmtId="172" fontId="5" fillId="33" borderId="47" xfId="0" applyNumberFormat="1" applyFont="1" applyFill="1" applyBorder="1" applyAlignment="1">
      <alignment horizontal="right"/>
    </xf>
    <xf numFmtId="4" fontId="5" fillId="33" borderId="35" xfId="0" applyNumberFormat="1" applyFont="1" applyFill="1" applyBorder="1" applyAlignment="1">
      <alignment horizontal="right"/>
    </xf>
    <xf numFmtId="4" fontId="5" fillId="33" borderId="50" xfId="0" applyNumberFormat="1" applyFont="1" applyFill="1" applyBorder="1" applyAlignment="1">
      <alignment horizontal="right"/>
    </xf>
    <xf numFmtId="4" fontId="5" fillId="33" borderId="47" xfId="0" applyNumberFormat="1" applyFont="1" applyFill="1" applyBorder="1" applyAlignment="1">
      <alignment horizontal="right"/>
    </xf>
    <xf numFmtId="174" fontId="14" fillId="0" borderId="23" xfId="0" applyNumberFormat="1" applyFont="1" applyBorder="1" applyAlignment="1">
      <alignment horizontal="center" vertical="center" wrapText="1"/>
    </xf>
    <xf numFmtId="3" fontId="4" fillId="33" borderId="60" xfId="0" applyNumberFormat="1" applyFont="1" applyFill="1" applyBorder="1" applyAlignment="1">
      <alignment horizontal="right"/>
    </xf>
    <xf numFmtId="3" fontId="4" fillId="33" borderId="61" xfId="0" applyNumberFormat="1" applyFont="1" applyFill="1" applyBorder="1" applyAlignment="1">
      <alignment horizontal="right"/>
    </xf>
    <xf numFmtId="3" fontId="5" fillId="0" borderId="51" xfId="0" applyNumberFormat="1" applyFont="1" applyFill="1" applyBorder="1" applyAlignment="1">
      <alignment horizontal="right"/>
    </xf>
    <xf numFmtId="49" fontId="5" fillId="33" borderId="62" xfId="0" applyNumberFormat="1" applyFont="1" applyFill="1" applyBorder="1" applyAlignment="1">
      <alignment horizontal="right"/>
    </xf>
    <xf numFmtId="3" fontId="5" fillId="33" borderId="58" xfId="0" applyNumberFormat="1" applyFont="1" applyFill="1" applyBorder="1" applyAlignment="1">
      <alignment horizontal="right"/>
    </xf>
    <xf numFmtId="3" fontId="5" fillId="33" borderId="0" xfId="0" applyNumberFormat="1" applyFont="1" applyFill="1" applyBorder="1" applyAlignment="1">
      <alignment horizontal="right"/>
    </xf>
    <xf numFmtId="0" fontId="14" fillId="0" borderId="22" xfId="0" applyFont="1" applyBorder="1" applyAlignment="1">
      <alignment horizontal="center" vertical="center" wrapText="1"/>
    </xf>
    <xf numFmtId="0" fontId="5" fillId="33" borderId="42" xfId="0" applyFont="1" applyFill="1" applyBorder="1" applyAlignment="1">
      <alignment horizontal="center" vertical="center"/>
    </xf>
    <xf numFmtId="49" fontId="5" fillId="33" borderId="16" xfId="0" applyNumberFormat="1" applyFont="1" applyFill="1" applyBorder="1" applyAlignment="1">
      <alignment horizontal="right" vertical="center"/>
    </xf>
    <xf numFmtId="3" fontId="5" fillId="33" borderId="59" xfId="0" applyNumberFormat="1" applyFont="1" applyFill="1" applyBorder="1" applyAlignment="1">
      <alignment horizontal="right"/>
    </xf>
    <xf numFmtId="3" fontId="12" fillId="36" borderId="33" xfId="0" applyNumberFormat="1" applyFont="1" applyFill="1" applyBorder="1" applyAlignment="1">
      <alignment horizontal="right" vertical="center"/>
    </xf>
    <xf numFmtId="3" fontId="12" fillId="36" borderId="23" xfId="0" applyNumberFormat="1" applyFont="1" applyFill="1" applyBorder="1" applyAlignment="1">
      <alignment horizontal="right" vertical="center"/>
    </xf>
    <xf numFmtId="3" fontId="12" fillId="36" borderId="22" xfId="0" applyNumberFormat="1" applyFont="1" applyFill="1" applyBorder="1" applyAlignment="1">
      <alignment horizontal="right" vertical="center"/>
    </xf>
    <xf numFmtId="43" fontId="31" fillId="0" borderId="35" xfId="48" applyNumberFormat="1" applyFont="1" applyFill="1" applyBorder="1" applyAlignment="1">
      <alignment horizontal="right" vertical="center"/>
    </xf>
    <xf numFmtId="177" fontId="5" fillId="33" borderId="25" xfId="0" applyNumberFormat="1" applyFont="1" applyFill="1" applyBorder="1" applyAlignment="1">
      <alignment horizontal="right" vertical="center"/>
    </xf>
    <xf numFmtId="177" fontId="5" fillId="33" borderId="52" xfId="0" applyNumberFormat="1" applyFont="1" applyFill="1" applyBorder="1" applyAlignment="1">
      <alignment horizontal="right" vertical="center"/>
    </xf>
    <xf numFmtId="172" fontId="5" fillId="33" borderId="37" xfId="0" applyNumberFormat="1" applyFont="1" applyFill="1" applyBorder="1" applyAlignment="1">
      <alignment/>
    </xf>
    <xf numFmtId="172" fontId="5" fillId="33" borderId="21" xfId="0" applyNumberFormat="1" applyFont="1" applyFill="1" applyBorder="1" applyAlignment="1">
      <alignment/>
    </xf>
    <xf numFmtId="172" fontId="5" fillId="33" borderId="28" xfId="0" applyNumberFormat="1" applyFont="1" applyFill="1" applyBorder="1" applyAlignment="1">
      <alignment/>
    </xf>
    <xf numFmtId="49" fontId="5" fillId="33" borderId="16" xfId="0" applyNumberFormat="1" applyFont="1" applyFill="1" applyBorder="1" applyAlignment="1">
      <alignment horizontal="center" vertical="center"/>
    </xf>
    <xf numFmtId="49" fontId="5" fillId="33" borderId="30" xfId="0" applyNumberFormat="1" applyFont="1" applyFill="1" applyBorder="1" applyAlignment="1">
      <alignment horizontal="right" vertical="center"/>
    </xf>
    <xf numFmtId="49" fontId="5" fillId="33" borderId="17" xfId="0" applyNumberFormat="1" applyFont="1" applyFill="1" applyBorder="1" applyAlignment="1">
      <alignment horizontal="right" vertical="center"/>
    </xf>
    <xf numFmtId="49" fontId="5" fillId="33" borderId="31" xfId="0" applyNumberFormat="1" applyFont="1" applyFill="1" applyBorder="1" applyAlignment="1">
      <alignment horizontal="right" vertical="center"/>
    </xf>
    <xf numFmtId="4" fontId="5" fillId="33" borderId="16" xfId="0" applyNumberFormat="1" applyFont="1" applyFill="1" applyBorder="1" applyAlignment="1">
      <alignment horizontal="right" vertical="center"/>
    </xf>
    <xf numFmtId="4" fontId="5" fillId="33" borderId="39" xfId="0" applyNumberFormat="1" applyFont="1" applyFill="1" applyBorder="1" applyAlignment="1">
      <alignment horizontal="right" vertical="center"/>
    </xf>
    <xf numFmtId="0" fontId="5" fillId="33" borderId="43" xfId="0" applyFont="1" applyFill="1" applyBorder="1" applyAlignment="1">
      <alignment horizontal="center" vertical="center"/>
    </xf>
    <xf numFmtId="0" fontId="5" fillId="33" borderId="32" xfId="0" applyFont="1" applyFill="1" applyBorder="1" applyAlignment="1">
      <alignment horizontal="center" vertical="center"/>
    </xf>
    <xf numFmtId="49" fontId="5" fillId="33" borderId="19"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49" fontId="5" fillId="33" borderId="32" xfId="0" applyNumberFormat="1" applyFont="1" applyFill="1" applyBorder="1" applyAlignment="1">
      <alignment horizontal="right" vertical="center"/>
    </xf>
    <xf numFmtId="49" fontId="5" fillId="33" borderId="20" xfId="0" applyNumberFormat="1" applyFont="1" applyFill="1" applyBorder="1" applyAlignment="1">
      <alignment horizontal="right" vertical="center"/>
    </xf>
    <xf numFmtId="49" fontId="5" fillId="33" borderId="28" xfId="0" applyNumberFormat="1" applyFont="1" applyFill="1" applyBorder="1" applyAlignment="1">
      <alignment horizontal="right" vertical="center"/>
    </xf>
    <xf numFmtId="4" fontId="5" fillId="33" borderId="19" xfId="0" applyNumberFormat="1" applyFont="1" applyFill="1" applyBorder="1" applyAlignment="1">
      <alignment horizontal="right" vertical="center"/>
    </xf>
    <xf numFmtId="4" fontId="5" fillId="33" borderId="62" xfId="0" applyNumberFormat="1" applyFont="1" applyFill="1" applyBorder="1" applyAlignment="1">
      <alignment horizontal="right" vertical="center"/>
    </xf>
    <xf numFmtId="4" fontId="5" fillId="33" borderId="28" xfId="0" applyNumberFormat="1" applyFont="1" applyFill="1" applyBorder="1" applyAlignment="1">
      <alignment horizontal="right" vertical="center"/>
    </xf>
    <xf numFmtId="49" fontId="5" fillId="33" borderId="62" xfId="0" applyNumberFormat="1" applyFont="1" applyFill="1" applyBorder="1" applyAlignment="1">
      <alignment horizontal="right" vertical="center"/>
    </xf>
    <xf numFmtId="4" fontId="5" fillId="33" borderId="33" xfId="0" applyNumberFormat="1" applyFont="1" applyFill="1" applyBorder="1" applyAlignment="1">
      <alignment horizontal="right" vertical="center"/>
    </xf>
    <xf numFmtId="4" fontId="5" fillId="33" borderId="46" xfId="0" applyNumberFormat="1" applyFont="1" applyFill="1" applyBorder="1" applyAlignment="1">
      <alignment horizontal="right" vertical="center"/>
    </xf>
    <xf numFmtId="172" fontId="5" fillId="33" borderId="32" xfId="0" applyNumberFormat="1" applyFont="1" applyFill="1" applyBorder="1" applyAlignment="1">
      <alignment horizontal="right" vertical="center"/>
    </xf>
    <xf numFmtId="4" fontId="5" fillId="33" borderId="20" xfId="0" applyNumberFormat="1" applyFont="1" applyFill="1" applyBorder="1" applyAlignment="1">
      <alignment horizontal="right" vertical="center"/>
    </xf>
    <xf numFmtId="49" fontId="5" fillId="33" borderId="23" xfId="0" applyNumberFormat="1" applyFont="1" applyFill="1" applyBorder="1" applyAlignment="1">
      <alignment horizontal="center" vertical="center"/>
    </xf>
    <xf numFmtId="4" fontId="5" fillId="33" borderId="23" xfId="0" applyNumberFormat="1" applyFont="1" applyFill="1" applyBorder="1" applyAlignment="1">
      <alignment horizontal="right" vertical="center"/>
    </xf>
    <xf numFmtId="172" fontId="5" fillId="33" borderId="33" xfId="0" applyNumberFormat="1" applyFont="1" applyFill="1" applyBorder="1" applyAlignment="1">
      <alignment horizontal="right" vertical="center"/>
    </xf>
    <xf numFmtId="49" fontId="5" fillId="33" borderId="46" xfId="0" applyNumberFormat="1" applyFont="1" applyFill="1" applyBorder="1" applyAlignment="1">
      <alignment horizontal="center" vertical="center"/>
    </xf>
    <xf numFmtId="49" fontId="5" fillId="33" borderId="46" xfId="0" applyNumberFormat="1" applyFont="1" applyFill="1" applyBorder="1" applyAlignment="1">
      <alignment horizontal="right" vertical="center"/>
    </xf>
    <xf numFmtId="49" fontId="5" fillId="33" borderId="34" xfId="0" applyNumberFormat="1" applyFont="1" applyFill="1" applyBorder="1" applyAlignment="1">
      <alignment horizontal="center" vertical="center"/>
    </xf>
    <xf numFmtId="4" fontId="5" fillId="36" borderId="62" xfId="0" applyNumberFormat="1" applyFont="1" applyFill="1" applyBorder="1" applyAlignment="1">
      <alignment horizontal="right" vertical="center"/>
    </xf>
    <xf numFmtId="0" fontId="5" fillId="33" borderId="33" xfId="0" applyFont="1" applyFill="1" applyBorder="1" applyAlignment="1">
      <alignment horizontal="center" vertical="center"/>
    </xf>
    <xf numFmtId="49" fontId="5" fillId="33" borderId="22" xfId="0" applyNumberFormat="1" applyFont="1" applyFill="1" applyBorder="1" applyAlignment="1">
      <alignment horizontal="center" vertical="center"/>
    </xf>
    <xf numFmtId="4" fontId="5" fillId="36" borderId="58" xfId="0" applyNumberFormat="1" applyFont="1" applyFill="1" applyBorder="1" applyAlignment="1">
      <alignment horizontal="right" vertical="center"/>
    </xf>
    <xf numFmtId="0" fontId="5" fillId="33" borderId="55" xfId="0" applyFont="1" applyFill="1" applyBorder="1" applyAlignment="1">
      <alignment horizontal="center" vertical="center"/>
    </xf>
    <xf numFmtId="49" fontId="5" fillId="33" borderId="63" xfId="0" applyNumberFormat="1" applyFont="1" applyFill="1" applyBorder="1" applyAlignment="1">
      <alignment horizontal="center" vertical="center"/>
    </xf>
    <xf numFmtId="49" fontId="5" fillId="33" borderId="51" xfId="0" applyNumberFormat="1" applyFont="1" applyFill="1" applyBorder="1" applyAlignment="1">
      <alignment horizontal="center" vertical="center"/>
    </xf>
    <xf numFmtId="49" fontId="5" fillId="33" borderId="61" xfId="0" applyNumberFormat="1" applyFont="1" applyFill="1" applyBorder="1" applyAlignment="1">
      <alignment horizontal="center" vertical="center"/>
    </xf>
    <xf numFmtId="4" fontId="5" fillId="36" borderId="64" xfId="0" applyNumberFormat="1" applyFont="1" applyFill="1" applyBorder="1" applyAlignment="1">
      <alignment horizontal="right" vertical="center"/>
    </xf>
    <xf numFmtId="4" fontId="5" fillId="33" borderId="63" xfId="0" applyNumberFormat="1" applyFont="1" applyFill="1" applyBorder="1" applyAlignment="1">
      <alignment horizontal="right" vertical="center"/>
    </xf>
    <xf numFmtId="4" fontId="5" fillId="0" borderId="64" xfId="0" applyNumberFormat="1" applyFont="1" applyFill="1" applyBorder="1" applyAlignment="1">
      <alignment horizontal="right" vertical="center"/>
    </xf>
    <xf numFmtId="1" fontId="5" fillId="33" borderId="23" xfId="0" applyNumberFormat="1" applyFont="1" applyFill="1" applyBorder="1" applyAlignment="1" applyProtection="1">
      <alignment horizontal="right" vertical="center"/>
      <protection locked="0"/>
    </xf>
    <xf numFmtId="1" fontId="5" fillId="33" borderId="51" xfId="0" applyNumberFormat="1" applyFont="1" applyFill="1" applyBorder="1" applyAlignment="1" applyProtection="1">
      <alignment horizontal="right" vertical="center"/>
      <protection locked="0"/>
    </xf>
    <xf numFmtId="0" fontId="5" fillId="0" borderId="33" xfId="0" applyNumberFormat="1" applyFont="1" applyFill="1" applyBorder="1" applyAlignment="1">
      <alignment horizontal="right" vertical="center"/>
    </xf>
    <xf numFmtId="0" fontId="5" fillId="0" borderId="22" xfId="0" applyNumberFormat="1" applyFont="1" applyFill="1" applyBorder="1" applyAlignment="1">
      <alignment horizontal="right" vertical="center"/>
    </xf>
    <xf numFmtId="1" fontId="5" fillId="33" borderId="33" xfId="0" applyNumberFormat="1" applyFont="1" applyFill="1" applyBorder="1" applyAlignment="1">
      <alignment horizontal="right" vertical="center"/>
    </xf>
    <xf numFmtId="0" fontId="5" fillId="33" borderId="44" xfId="0" applyFont="1" applyFill="1" applyBorder="1" applyAlignment="1">
      <alignment horizontal="center" vertical="center"/>
    </xf>
    <xf numFmtId="0" fontId="5" fillId="33" borderId="35" xfId="0" applyFont="1" applyFill="1" applyBorder="1" applyAlignment="1">
      <alignment horizontal="center" vertical="center"/>
    </xf>
    <xf numFmtId="49" fontId="5" fillId="33" borderId="24" xfId="0" applyNumberFormat="1" applyFont="1" applyFill="1" applyBorder="1" applyAlignment="1">
      <alignment horizontal="center" vertical="center"/>
    </xf>
    <xf numFmtId="49" fontId="5" fillId="33" borderId="26" xfId="0" applyNumberFormat="1" applyFont="1" applyFill="1" applyBorder="1" applyAlignment="1">
      <alignment horizontal="center" vertical="center"/>
    </xf>
    <xf numFmtId="49" fontId="5" fillId="33" borderId="35" xfId="0" applyNumberFormat="1" applyFont="1" applyFill="1" applyBorder="1" applyAlignment="1">
      <alignment horizontal="right" vertical="center"/>
    </xf>
    <xf numFmtId="4" fontId="5" fillId="33" borderId="24" xfId="0" applyNumberFormat="1" applyFont="1" applyFill="1" applyBorder="1" applyAlignment="1">
      <alignment horizontal="right" vertical="center"/>
    </xf>
    <xf numFmtId="4" fontId="5" fillId="33" borderId="65" xfId="0" applyNumberFormat="1" applyFont="1" applyFill="1" applyBorder="1" applyAlignment="1">
      <alignment horizontal="right" vertical="center"/>
    </xf>
    <xf numFmtId="1" fontId="5" fillId="33" borderId="35" xfId="0" applyNumberFormat="1" applyFont="1" applyFill="1" applyBorder="1" applyAlignment="1">
      <alignment horizontal="right" vertical="center"/>
    </xf>
    <xf numFmtId="3" fontId="5" fillId="33" borderId="51" xfId="0" applyNumberFormat="1" applyFont="1" applyFill="1" applyBorder="1" applyAlignment="1">
      <alignment horizontal="right" vertical="center"/>
    </xf>
    <xf numFmtId="3" fontId="5" fillId="33" borderId="25" xfId="0" applyNumberFormat="1" applyFont="1" applyFill="1" applyBorder="1" applyAlignment="1">
      <alignment horizontal="right" vertical="center"/>
    </xf>
    <xf numFmtId="49" fontId="5" fillId="33" borderId="30" xfId="0" applyNumberFormat="1" applyFont="1" applyFill="1" applyBorder="1" applyAlignment="1">
      <alignment horizontal="center" vertical="center"/>
    </xf>
    <xf numFmtId="49" fontId="5" fillId="33" borderId="31" xfId="0" applyNumberFormat="1" applyFont="1" applyFill="1" applyBorder="1" applyAlignment="1">
      <alignment horizontal="center" vertical="center"/>
    </xf>
    <xf numFmtId="49" fontId="5" fillId="33" borderId="32" xfId="0" applyNumberFormat="1" applyFont="1" applyFill="1" applyBorder="1" applyAlignment="1">
      <alignment horizontal="center" vertical="center"/>
    </xf>
    <xf numFmtId="49" fontId="5" fillId="33" borderId="28" xfId="0" applyNumberFormat="1" applyFont="1" applyFill="1" applyBorder="1" applyAlignment="1">
      <alignment horizontal="center" vertical="center"/>
    </xf>
    <xf numFmtId="4" fontId="5" fillId="33" borderId="20" xfId="0" applyNumberFormat="1" applyFont="1" applyFill="1" applyBorder="1" applyAlignment="1">
      <alignment horizontal="center" vertical="center"/>
    </xf>
    <xf numFmtId="0" fontId="12" fillId="0" borderId="2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23" xfId="0" applyFont="1" applyBorder="1" applyAlignment="1">
      <alignment horizontal="center" vertical="center" wrapText="1"/>
    </xf>
    <xf numFmtId="49" fontId="5" fillId="33" borderId="33" xfId="0" applyNumberFormat="1" applyFont="1" applyFill="1" applyBorder="1" applyAlignment="1">
      <alignment horizontal="center" vertical="center"/>
    </xf>
    <xf numFmtId="172" fontId="5" fillId="33" borderId="28" xfId="0" applyNumberFormat="1" applyFont="1" applyFill="1" applyBorder="1" applyAlignment="1">
      <alignment horizontal="center" vertical="center"/>
    </xf>
    <xf numFmtId="0" fontId="5" fillId="33" borderId="28" xfId="0" applyFont="1" applyFill="1" applyBorder="1" applyAlignment="1">
      <alignment horizontal="center" vertical="center" wrapText="1"/>
    </xf>
    <xf numFmtId="0" fontId="12" fillId="36" borderId="2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49" fillId="0" borderId="23" xfId="0" applyFont="1" applyBorder="1" applyAlignment="1">
      <alignment horizontal="center" vertical="center" wrapText="1"/>
    </xf>
    <xf numFmtId="0" fontId="49" fillId="0" borderId="23" xfId="0" applyFont="1" applyBorder="1" applyAlignment="1">
      <alignment horizontal="center" vertical="center"/>
    </xf>
    <xf numFmtId="0" fontId="50" fillId="36" borderId="23" xfId="0" applyFont="1" applyFill="1" applyBorder="1" applyAlignment="1">
      <alignment horizontal="center" vertical="center" wrapText="1"/>
    </xf>
    <xf numFmtId="49" fontId="5" fillId="33" borderId="35" xfId="0" applyNumberFormat="1" applyFont="1" applyFill="1" applyBorder="1" applyAlignment="1">
      <alignment horizontal="center" vertical="center"/>
    </xf>
    <xf numFmtId="49" fontId="5" fillId="33" borderId="60" xfId="0" applyNumberFormat="1" applyFont="1" applyFill="1" applyBorder="1" applyAlignment="1">
      <alignment horizontal="center" vertical="center"/>
    </xf>
    <xf numFmtId="0" fontId="50" fillId="36" borderId="25" xfId="0" applyFont="1" applyFill="1" applyBorder="1" applyAlignment="1">
      <alignment horizontal="center" vertical="center" wrapText="1"/>
    </xf>
    <xf numFmtId="4" fontId="5" fillId="33" borderId="31" xfId="0" applyNumberFormat="1" applyFont="1" applyFill="1" applyBorder="1" applyAlignment="1">
      <alignment horizontal="center" vertical="center" wrapText="1"/>
    </xf>
    <xf numFmtId="4" fontId="5" fillId="33" borderId="28" xfId="0" applyNumberFormat="1" applyFont="1" applyFill="1" applyBorder="1" applyAlignment="1">
      <alignment horizontal="center" vertical="center" wrapText="1"/>
    </xf>
    <xf numFmtId="4" fontId="5" fillId="33" borderId="52" xfId="0" applyNumberFormat="1" applyFont="1" applyFill="1" applyBorder="1" applyAlignment="1">
      <alignment horizontal="center" vertical="center" wrapText="1"/>
    </xf>
    <xf numFmtId="4" fontId="5" fillId="33" borderId="34" xfId="0" applyNumberFormat="1" applyFont="1" applyFill="1" applyBorder="1" applyAlignment="1">
      <alignment horizontal="center" vertical="center" wrapText="1"/>
    </xf>
    <xf numFmtId="4" fontId="5" fillId="33" borderId="23" xfId="0" applyNumberFormat="1" applyFont="1" applyFill="1" applyBorder="1" applyAlignment="1">
      <alignment horizontal="center" vertical="center" wrapText="1"/>
    </xf>
    <xf numFmtId="3" fontId="5" fillId="33" borderId="30" xfId="0" applyNumberFormat="1" applyFont="1" applyFill="1" applyBorder="1" applyAlignment="1">
      <alignment horizontal="right" vertical="center"/>
    </xf>
    <xf numFmtId="3" fontId="4" fillId="33" borderId="18"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49" fontId="5" fillId="33" borderId="19" xfId="0" applyNumberFormat="1" applyFont="1" applyFill="1" applyBorder="1" applyAlignment="1">
      <alignment horizontal="right" vertical="center"/>
    </xf>
    <xf numFmtId="0" fontId="5" fillId="33" borderId="43" xfId="0" applyFont="1" applyFill="1" applyBorder="1" applyAlignment="1">
      <alignment horizontal="right" vertical="center"/>
    </xf>
    <xf numFmtId="3" fontId="5" fillId="33" borderId="32" xfId="0" applyNumberFormat="1" applyFont="1" applyFill="1" applyBorder="1" applyAlignment="1">
      <alignment horizontal="right" vertical="center"/>
    </xf>
    <xf numFmtId="3" fontId="4" fillId="33" borderId="21" xfId="0" applyNumberFormat="1" applyFont="1" applyFill="1" applyBorder="1" applyAlignment="1">
      <alignment horizontal="right" vertical="center"/>
    </xf>
    <xf numFmtId="3" fontId="4" fillId="33" borderId="28"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0" fontId="5" fillId="33" borderId="22" xfId="0" applyFont="1" applyFill="1" applyBorder="1" applyAlignment="1">
      <alignment horizontal="right" vertical="center"/>
    </xf>
    <xf numFmtId="49" fontId="5" fillId="0" borderId="33"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49" fontId="5" fillId="0" borderId="23" xfId="0" applyNumberFormat="1" applyFont="1" applyFill="1" applyBorder="1" applyAlignment="1">
      <alignment horizontal="right" vertical="center"/>
    </xf>
    <xf numFmtId="3" fontId="4" fillId="0" borderId="46" xfId="0" applyNumberFormat="1" applyFont="1" applyFill="1" applyBorder="1" applyAlignment="1">
      <alignment horizontal="right" vertical="center"/>
    </xf>
    <xf numFmtId="3" fontId="5" fillId="0" borderId="19" xfId="0" applyNumberFormat="1" applyFont="1" applyFill="1" applyBorder="1" applyAlignment="1">
      <alignment horizontal="right" vertical="center"/>
    </xf>
    <xf numFmtId="49" fontId="5" fillId="0" borderId="19"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3" fontId="5" fillId="0" borderId="33" xfId="0" applyNumberFormat="1" applyFont="1" applyFill="1" applyBorder="1" applyAlignment="1">
      <alignment horizontal="right" vertical="center"/>
    </xf>
    <xf numFmtId="3" fontId="4" fillId="0" borderId="57" xfId="0" applyNumberFormat="1" applyFont="1" applyFill="1" applyBorder="1" applyAlignment="1">
      <alignment horizontal="right" vertical="center"/>
    </xf>
    <xf numFmtId="49" fontId="5" fillId="33" borderId="43" xfId="0" applyNumberFormat="1" applyFont="1" applyFill="1" applyBorder="1" applyAlignment="1">
      <alignment horizontal="right" vertical="center"/>
    </xf>
    <xf numFmtId="3" fontId="4" fillId="0" borderId="34" xfId="0" applyNumberFormat="1" applyFont="1" applyFill="1" applyBorder="1" applyAlignment="1">
      <alignment horizontal="right" vertical="center"/>
    </xf>
    <xf numFmtId="3" fontId="5" fillId="0" borderId="22" xfId="0" applyNumberFormat="1" applyFont="1" applyFill="1" applyBorder="1" applyAlignment="1">
      <alignment horizontal="right" vertical="center"/>
    </xf>
    <xf numFmtId="3" fontId="5" fillId="33" borderId="35" xfId="0" applyNumberFormat="1" applyFont="1" applyFill="1" applyBorder="1" applyAlignment="1">
      <alignment horizontal="right" vertical="center"/>
    </xf>
    <xf numFmtId="49" fontId="5" fillId="33" borderId="25" xfId="0" applyNumberFormat="1" applyFont="1" applyFill="1" applyBorder="1" applyAlignment="1">
      <alignment horizontal="right" vertical="center"/>
    </xf>
    <xf numFmtId="3" fontId="4" fillId="33" borderId="52" xfId="0" applyNumberFormat="1" applyFont="1" applyFill="1" applyBorder="1" applyAlignment="1">
      <alignment horizontal="right" vertical="center"/>
    </xf>
    <xf numFmtId="49" fontId="5" fillId="33" borderId="53" xfId="0" applyNumberFormat="1" applyFont="1" applyFill="1" applyBorder="1" applyAlignment="1">
      <alignment horizontal="right" vertical="center"/>
    </xf>
    <xf numFmtId="3" fontId="5" fillId="33" borderId="50" xfId="0" applyNumberFormat="1" applyFont="1" applyFill="1" applyBorder="1" applyAlignment="1">
      <alignment horizontal="right" vertical="center"/>
    </xf>
    <xf numFmtId="49" fontId="5" fillId="33" borderId="50" xfId="0" applyNumberFormat="1" applyFont="1" applyFill="1" applyBorder="1" applyAlignment="1">
      <alignment horizontal="right" vertical="center"/>
    </xf>
    <xf numFmtId="3" fontId="4" fillId="33" borderId="29" xfId="0" applyNumberFormat="1" applyFont="1" applyFill="1" applyBorder="1" applyAlignment="1">
      <alignment horizontal="right" vertical="center"/>
    </xf>
    <xf numFmtId="0" fontId="5" fillId="33" borderId="56"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30" xfId="0" applyFont="1" applyFill="1" applyBorder="1" applyAlignment="1">
      <alignment horizontal="center" vertical="center" wrapText="1"/>
    </xf>
    <xf numFmtId="0" fontId="5" fillId="33" borderId="32" xfId="0" applyFont="1" applyFill="1" applyBorder="1" applyAlignment="1">
      <alignment horizontal="center" vertical="center" wrapText="1"/>
    </xf>
    <xf numFmtId="49" fontId="5" fillId="33" borderId="59" xfId="0" applyNumberFormat="1" applyFont="1" applyFill="1" applyBorder="1" applyAlignment="1">
      <alignment horizontal="center" vertical="center" wrapText="1"/>
    </xf>
    <xf numFmtId="4" fontId="31" fillId="33" borderId="51"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4" fontId="5" fillId="33" borderId="17" xfId="0" applyNumberFormat="1" applyFont="1" applyFill="1" applyBorder="1" applyAlignment="1">
      <alignment horizontal="center" vertical="center" wrapText="1"/>
    </xf>
    <xf numFmtId="49" fontId="5" fillId="33" borderId="19" xfId="0" applyNumberFormat="1" applyFont="1" applyFill="1" applyBorder="1" applyAlignment="1">
      <alignment horizontal="center" vertical="center" wrapText="1"/>
    </xf>
    <xf numFmtId="0" fontId="5" fillId="33" borderId="23" xfId="0" applyFont="1" applyFill="1" applyBorder="1" applyAlignment="1">
      <alignment horizontal="center" vertical="center" wrapText="1"/>
    </xf>
    <xf numFmtId="9" fontId="31" fillId="33" borderId="55" xfId="0" applyNumberFormat="1" applyFont="1" applyFill="1" applyBorder="1" applyAlignment="1">
      <alignment horizontal="right" vertical="center"/>
    </xf>
    <xf numFmtId="9" fontId="31" fillId="33" borderId="51" xfId="0" applyNumberFormat="1" applyFont="1" applyFill="1" applyBorder="1" applyAlignment="1">
      <alignment horizontal="right" vertical="center"/>
    </xf>
    <xf numFmtId="9" fontId="32" fillId="33" borderId="26" xfId="0" applyNumberFormat="1" applyFont="1" applyFill="1" applyBorder="1" applyAlignment="1">
      <alignment horizontal="right" vertical="center"/>
    </xf>
    <xf numFmtId="9" fontId="32" fillId="33" borderId="61" xfId="0" applyNumberFormat="1" applyFont="1" applyFill="1" applyBorder="1" applyAlignment="1">
      <alignment horizontal="right" vertical="center"/>
    </xf>
    <xf numFmtId="0" fontId="5" fillId="33" borderId="36" xfId="0" applyFont="1" applyFill="1" applyBorder="1" applyAlignment="1">
      <alignment horizontal="center" vertical="center"/>
    </xf>
    <xf numFmtId="0" fontId="5" fillId="33" borderId="57" xfId="0" applyFont="1" applyFill="1" applyBorder="1" applyAlignment="1">
      <alignment horizontal="center" vertical="center"/>
    </xf>
    <xf numFmtId="49" fontId="14" fillId="0" borderId="20" xfId="0" applyNumberFormat="1" applyFont="1" applyBorder="1" applyAlignment="1">
      <alignment horizontal="center" vertical="center" wrapText="1"/>
    </xf>
    <xf numFmtId="4" fontId="5" fillId="33" borderId="17" xfId="0" applyNumberFormat="1" applyFont="1" applyFill="1" applyBorder="1" applyAlignment="1">
      <alignment horizontal="center" vertical="center"/>
    </xf>
    <xf numFmtId="49" fontId="14" fillId="36" borderId="23" xfId="0" applyNumberFormat="1" applyFont="1" applyFill="1" applyBorder="1" applyAlignment="1">
      <alignment horizontal="center" vertical="center" wrapText="1"/>
    </xf>
    <xf numFmtId="4" fontId="5" fillId="33" borderId="37" xfId="0" applyNumberFormat="1" applyFont="1" applyFill="1" applyBorder="1" applyAlignment="1">
      <alignment horizontal="center" vertical="center"/>
    </xf>
    <xf numFmtId="49" fontId="14" fillId="0" borderId="23" xfId="0" applyNumberFormat="1" applyFont="1" applyBorder="1" applyAlignment="1">
      <alignment horizontal="center" vertical="center" wrapText="1"/>
    </xf>
    <xf numFmtId="49" fontId="5" fillId="36" borderId="20" xfId="0" applyNumberFormat="1" applyFont="1" applyFill="1" applyBorder="1" applyAlignment="1">
      <alignment horizontal="center" vertical="center"/>
    </xf>
    <xf numFmtId="0" fontId="5" fillId="33" borderId="0" xfId="0" applyFont="1" applyFill="1" applyBorder="1" applyAlignment="1">
      <alignment horizontal="center" vertical="center" wrapText="1"/>
    </xf>
    <xf numFmtId="49" fontId="5" fillId="36" borderId="23" xfId="0" applyNumberFormat="1" applyFont="1" applyFill="1" applyBorder="1" applyAlignment="1">
      <alignment horizontal="center" vertical="center"/>
    </xf>
    <xf numFmtId="0" fontId="5" fillId="33" borderId="52" xfId="0" applyFont="1" applyFill="1" applyBorder="1" applyAlignment="1">
      <alignment horizontal="center" vertical="center" wrapText="1"/>
    </xf>
    <xf numFmtId="1" fontId="5" fillId="33" borderId="30" xfId="0" applyNumberFormat="1" applyFont="1" applyFill="1" applyBorder="1" applyAlignment="1">
      <alignment horizontal="right" vertical="center"/>
    </xf>
    <xf numFmtId="1" fontId="5" fillId="33" borderId="17" xfId="0" applyNumberFormat="1" applyFont="1" applyFill="1" applyBorder="1" applyAlignment="1">
      <alignment horizontal="right" vertical="center"/>
    </xf>
    <xf numFmtId="4" fontId="5" fillId="33" borderId="34" xfId="0" applyNumberFormat="1" applyFont="1" applyFill="1" applyBorder="1" applyAlignment="1">
      <alignment horizontal="right" vertical="center"/>
    </xf>
    <xf numFmtId="1" fontId="5" fillId="33" borderId="23" xfId="0" applyNumberFormat="1" applyFont="1" applyFill="1" applyBorder="1" applyAlignment="1">
      <alignment horizontal="right" vertical="center"/>
    </xf>
    <xf numFmtId="0" fontId="5" fillId="33" borderId="23" xfId="0" applyNumberFormat="1" applyFont="1" applyFill="1" applyBorder="1" applyAlignment="1">
      <alignment horizontal="right" vertical="center"/>
    </xf>
    <xf numFmtId="0" fontId="49" fillId="0" borderId="23" xfId="0" applyFont="1" applyFill="1" applyBorder="1" applyAlignment="1">
      <alignment horizontal="right" vertical="center"/>
    </xf>
    <xf numFmtId="4" fontId="5" fillId="33" borderId="57" xfId="0" applyNumberFormat="1" applyFont="1" applyFill="1" applyBorder="1" applyAlignment="1">
      <alignment horizontal="right" vertical="center"/>
    </xf>
    <xf numFmtId="3" fontId="12" fillId="0" borderId="33" xfId="0" applyNumberFormat="1" applyFont="1" applyFill="1" applyBorder="1" applyAlignment="1">
      <alignment horizontal="right" vertical="center"/>
    </xf>
    <xf numFmtId="3" fontId="12" fillId="0" borderId="22" xfId="0" applyNumberFormat="1" applyFont="1" applyFill="1" applyBorder="1" applyAlignment="1">
      <alignment horizontal="right" vertical="center"/>
    </xf>
    <xf numFmtId="3" fontId="12" fillId="0" borderId="63" xfId="0" applyNumberFormat="1" applyFont="1" applyFill="1" applyBorder="1" applyAlignment="1">
      <alignment horizontal="right" vertical="center"/>
    </xf>
    <xf numFmtId="4" fontId="12" fillId="0" borderId="34" xfId="0" applyNumberFormat="1" applyFont="1" applyFill="1" applyBorder="1" applyAlignment="1">
      <alignment horizontal="right" vertical="center" wrapText="1"/>
    </xf>
    <xf numFmtId="4" fontId="12" fillId="0" borderId="46" xfId="0" applyNumberFormat="1" applyFont="1" applyFill="1" applyBorder="1" applyAlignment="1">
      <alignment horizontal="right" vertical="center" wrapText="1"/>
    </xf>
    <xf numFmtId="4" fontId="12" fillId="0" borderId="26" xfId="0" applyNumberFormat="1" applyFont="1" applyFill="1" applyBorder="1" applyAlignment="1">
      <alignment horizontal="right" vertical="center" wrapText="1"/>
    </xf>
    <xf numFmtId="4" fontId="5" fillId="33" borderId="31" xfId="0" applyNumberFormat="1" applyFont="1" applyFill="1" applyBorder="1" applyAlignment="1">
      <alignment horizontal="right" vertical="center"/>
    </xf>
    <xf numFmtId="4" fontId="5" fillId="33" borderId="33" xfId="50" applyNumberFormat="1" applyFont="1" applyFill="1" applyBorder="1" applyAlignment="1">
      <alignment horizontal="right" vertical="center"/>
    </xf>
    <xf numFmtId="4" fontId="5" fillId="33" borderId="34" xfId="50" applyNumberFormat="1" applyFont="1" applyFill="1" applyBorder="1" applyAlignment="1">
      <alignment horizontal="right" vertical="center"/>
    </xf>
    <xf numFmtId="4" fontId="12" fillId="0" borderId="23" xfId="0" applyNumberFormat="1" applyFont="1" applyBorder="1" applyAlignment="1">
      <alignment horizontal="right" vertical="center" wrapText="1"/>
    </xf>
    <xf numFmtId="4" fontId="12" fillId="0" borderId="51" xfId="0" applyNumberFormat="1" applyFont="1" applyBorder="1" applyAlignment="1">
      <alignment horizontal="right" vertical="center" wrapText="1"/>
    </xf>
    <xf numFmtId="4" fontId="12" fillId="0" borderId="46" xfId="0" applyNumberFormat="1" applyFont="1" applyBorder="1" applyAlignment="1">
      <alignment horizontal="right" vertical="center" wrapText="1"/>
    </xf>
    <xf numFmtId="4" fontId="12" fillId="36" borderId="46" xfId="0" applyNumberFormat="1" applyFont="1" applyFill="1" applyBorder="1" applyAlignment="1">
      <alignment horizontal="right" vertical="center"/>
    </xf>
    <xf numFmtId="4" fontId="12" fillId="36" borderId="46" xfId="0" applyNumberFormat="1" applyFont="1" applyFill="1" applyBorder="1" applyAlignment="1">
      <alignment horizontal="right" vertical="center" wrapText="1"/>
    </xf>
    <xf numFmtId="4" fontId="12" fillId="36" borderId="34" xfId="0" applyNumberFormat="1" applyFont="1" applyFill="1" applyBorder="1" applyAlignment="1">
      <alignment horizontal="right" vertical="center"/>
    </xf>
    <xf numFmtId="4" fontId="5" fillId="33" borderId="30" xfId="0" applyNumberFormat="1" applyFont="1" applyFill="1" applyBorder="1" applyAlignment="1">
      <alignment horizontal="right" vertical="center"/>
    </xf>
    <xf numFmtId="1" fontId="5" fillId="33" borderId="19" xfId="0" applyNumberFormat="1" applyFont="1" applyFill="1" applyBorder="1" applyAlignment="1">
      <alignment horizontal="right" vertical="center"/>
    </xf>
    <xf numFmtId="1" fontId="5" fillId="33" borderId="20" xfId="0" applyNumberFormat="1" applyFont="1" applyFill="1" applyBorder="1" applyAlignment="1">
      <alignment horizontal="right" vertical="center"/>
    </xf>
    <xf numFmtId="4" fontId="5" fillId="33" borderId="22" xfId="0" applyNumberFormat="1" applyFont="1" applyFill="1" applyBorder="1" applyAlignment="1">
      <alignment horizontal="right" vertical="center"/>
    </xf>
    <xf numFmtId="177" fontId="5" fillId="33" borderId="30" xfId="0" applyNumberFormat="1" applyFont="1" applyFill="1" applyBorder="1" applyAlignment="1">
      <alignment horizontal="right" vertical="center"/>
    </xf>
    <xf numFmtId="177" fontId="5" fillId="33" borderId="17" xfId="0" applyNumberFormat="1" applyFont="1" applyFill="1" applyBorder="1" applyAlignment="1">
      <alignment horizontal="right" vertical="center"/>
    </xf>
    <xf numFmtId="177" fontId="5" fillId="33" borderId="31" xfId="0" applyNumberFormat="1" applyFont="1" applyFill="1" applyBorder="1" applyAlignment="1">
      <alignment horizontal="right" vertical="center"/>
    </xf>
    <xf numFmtId="4" fontId="5" fillId="33" borderId="36" xfId="0" applyNumberFormat="1" applyFont="1" applyFill="1" applyBorder="1" applyAlignment="1">
      <alignment horizontal="right" vertical="center"/>
    </xf>
    <xf numFmtId="4" fontId="5" fillId="33" borderId="17" xfId="0" applyNumberFormat="1" applyFont="1" applyFill="1" applyBorder="1" applyAlignment="1">
      <alignment horizontal="right" vertical="center"/>
    </xf>
    <xf numFmtId="177" fontId="5" fillId="33" borderId="33" xfId="0" applyNumberFormat="1" applyFont="1" applyFill="1" applyBorder="1" applyAlignment="1">
      <alignment horizontal="right" vertical="center"/>
    </xf>
    <xf numFmtId="177" fontId="5" fillId="33" borderId="23" xfId="0" applyNumberFormat="1" applyFont="1" applyFill="1" applyBorder="1" applyAlignment="1">
      <alignment horizontal="right" vertical="center"/>
    </xf>
    <xf numFmtId="177" fontId="5" fillId="33" borderId="34" xfId="0" applyNumberFormat="1" applyFont="1" applyFill="1" applyBorder="1" applyAlignment="1">
      <alignment horizontal="right" vertical="center"/>
    </xf>
    <xf numFmtId="4" fontId="5" fillId="33" borderId="37" xfId="0" applyNumberFormat="1" applyFont="1" applyFill="1" applyBorder="1" applyAlignment="1">
      <alignment horizontal="right" vertical="center"/>
    </xf>
    <xf numFmtId="177" fontId="5" fillId="33" borderId="20" xfId="0" applyNumberFormat="1" applyFont="1" applyFill="1" applyBorder="1" applyAlignment="1">
      <alignment horizontal="right" vertical="center"/>
    </xf>
    <xf numFmtId="177" fontId="5" fillId="33" borderId="47" xfId="0" applyNumberFormat="1" applyFont="1" applyFill="1" applyBorder="1" applyAlignment="1">
      <alignment horizontal="right" vertical="center"/>
    </xf>
    <xf numFmtId="177" fontId="5" fillId="33" borderId="54" xfId="0" applyNumberFormat="1" applyFont="1" applyFill="1" applyBorder="1" applyAlignment="1">
      <alignment horizontal="right" vertical="center"/>
    </xf>
    <xf numFmtId="177" fontId="5" fillId="33" borderId="60" xfId="0" applyNumberFormat="1" applyFont="1" applyFill="1" applyBorder="1" applyAlignment="1">
      <alignment horizontal="right" vertical="center"/>
    </xf>
    <xf numFmtId="177" fontId="5" fillId="33" borderId="55" xfId="0" applyNumberFormat="1" applyFont="1" applyFill="1" applyBorder="1" applyAlignment="1">
      <alignment horizontal="right" vertical="center"/>
    </xf>
    <xf numFmtId="177" fontId="5" fillId="33" borderId="51" xfId="0" applyNumberFormat="1" applyFont="1" applyFill="1" applyBorder="1" applyAlignment="1">
      <alignment horizontal="right" vertical="center"/>
    </xf>
    <xf numFmtId="177" fontId="5" fillId="33" borderId="28" xfId="0" applyNumberFormat="1" applyFont="1" applyFill="1" applyBorder="1" applyAlignment="1">
      <alignment horizontal="right" vertical="center"/>
    </xf>
    <xf numFmtId="177" fontId="5" fillId="33" borderId="35" xfId="0" applyNumberFormat="1" applyFont="1" applyFill="1" applyBorder="1" applyAlignment="1">
      <alignment horizontal="right" vertical="center"/>
    </xf>
    <xf numFmtId="173" fontId="5" fillId="33" borderId="47" xfId="46" applyNumberFormat="1" applyFont="1" applyFill="1" applyBorder="1" applyAlignment="1">
      <alignment horizontal="right" vertical="center"/>
    </xf>
    <xf numFmtId="173" fontId="5" fillId="33" borderId="50" xfId="46" applyNumberFormat="1" applyFont="1" applyFill="1" applyBorder="1" applyAlignment="1">
      <alignment horizontal="right" vertical="center"/>
    </xf>
    <xf numFmtId="173" fontId="5" fillId="33" borderId="25" xfId="46" applyNumberFormat="1" applyFont="1" applyFill="1" applyBorder="1" applyAlignment="1">
      <alignment horizontal="right" vertical="center"/>
    </xf>
    <xf numFmtId="49" fontId="5" fillId="33" borderId="58" xfId="0" applyNumberFormat="1" applyFont="1" applyFill="1" applyBorder="1" applyAlignment="1">
      <alignment horizontal="right" vertical="center"/>
    </xf>
    <xf numFmtId="49" fontId="5" fillId="33" borderId="57" xfId="0" applyNumberFormat="1" applyFont="1" applyFill="1" applyBorder="1" applyAlignment="1">
      <alignment horizontal="right" vertical="center"/>
    </xf>
    <xf numFmtId="49" fontId="4" fillId="33" borderId="48" xfId="0" applyNumberFormat="1" applyFont="1" applyFill="1" applyBorder="1" applyAlignment="1">
      <alignment horizontal="right" vertical="center"/>
    </xf>
    <xf numFmtId="49" fontId="5" fillId="33" borderId="64" xfId="0" applyNumberFormat="1" applyFont="1" applyFill="1" applyBorder="1" applyAlignment="1">
      <alignment horizontal="right" vertical="center"/>
    </xf>
    <xf numFmtId="49" fontId="4" fillId="33" borderId="66" xfId="0" applyNumberFormat="1" applyFont="1" applyFill="1" applyBorder="1" applyAlignment="1">
      <alignment horizontal="right" vertical="center"/>
    </xf>
    <xf numFmtId="3" fontId="5" fillId="33" borderId="55" xfId="0" applyNumberFormat="1" applyFont="1" applyFill="1" applyBorder="1" applyAlignment="1">
      <alignment horizontal="right" vertical="center"/>
    </xf>
    <xf numFmtId="3" fontId="5" fillId="33" borderId="53" xfId="0" applyNumberFormat="1" applyFont="1" applyFill="1" applyBorder="1" applyAlignment="1">
      <alignment horizontal="right" vertical="center"/>
    </xf>
    <xf numFmtId="49" fontId="5" fillId="33" borderId="55" xfId="0" applyNumberFormat="1" applyFont="1" applyFill="1" applyBorder="1" applyAlignment="1">
      <alignment horizontal="right" vertical="center"/>
    </xf>
    <xf numFmtId="49" fontId="5" fillId="33" borderId="61" xfId="0" applyNumberFormat="1" applyFont="1" applyFill="1" applyBorder="1" applyAlignment="1">
      <alignment horizontal="right" vertical="center"/>
    </xf>
    <xf numFmtId="0" fontId="5" fillId="33" borderId="61" xfId="0" applyFont="1" applyFill="1" applyBorder="1" applyAlignment="1">
      <alignment horizontal="center" vertical="center"/>
    </xf>
    <xf numFmtId="4" fontId="5" fillId="33" borderId="18" xfId="0" applyNumberFormat="1" applyFont="1" applyFill="1" applyBorder="1" applyAlignment="1">
      <alignment horizontal="right" vertical="center"/>
    </xf>
    <xf numFmtId="1" fontId="5" fillId="33" borderId="17" xfId="0" applyNumberFormat="1" applyFont="1" applyFill="1" applyBorder="1" applyAlignment="1" applyProtection="1">
      <alignment horizontal="right" vertical="center"/>
      <protection locked="0"/>
    </xf>
    <xf numFmtId="0" fontId="5" fillId="33" borderId="28" xfId="0" applyFont="1" applyFill="1" applyBorder="1" applyAlignment="1">
      <alignment horizontal="center" vertical="center"/>
    </xf>
    <xf numFmtId="3" fontId="5" fillId="33" borderId="16" xfId="0" applyNumberFormat="1" applyFont="1" applyFill="1" applyBorder="1" applyAlignment="1">
      <alignment horizontal="right" vertical="center"/>
    </xf>
    <xf numFmtId="3" fontId="4" fillId="33" borderId="20" xfId="0" applyNumberFormat="1" applyFont="1" applyFill="1" applyBorder="1" applyAlignment="1">
      <alignment horizontal="right" vertical="center"/>
    </xf>
    <xf numFmtId="0" fontId="5" fillId="33" borderId="20" xfId="0" applyFont="1" applyFill="1" applyBorder="1" applyAlignment="1">
      <alignment horizontal="center" vertical="center"/>
    </xf>
    <xf numFmtId="0" fontId="5" fillId="33" borderId="23" xfId="0" applyFont="1" applyFill="1" applyBorder="1" applyAlignment="1">
      <alignment horizontal="center" vertical="center"/>
    </xf>
    <xf numFmtId="172" fontId="5" fillId="33" borderId="37" xfId="0" applyNumberFormat="1" applyFont="1" applyFill="1" applyBorder="1" applyAlignment="1">
      <alignment horizontal="center" vertical="center"/>
    </xf>
    <xf numFmtId="172" fontId="5" fillId="33" borderId="21" xfId="0" applyNumberFormat="1" applyFont="1" applyFill="1" applyBorder="1" applyAlignment="1">
      <alignment horizontal="center" vertical="center"/>
    </xf>
    <xf numFmtId="0" fontId="49" fillId="0" borderId="51" xfId="0" applyFont="1" applyBorder="1" applyAlignment="1">
      <alignment horizontal="center" vertical="center" wrapText="1"/>
    </xf>
    <xf numFmtId="0" fontId="5" fillId="33" borderId="49" xfId="0" applyFont="1" applyFill="1" applyBorder="1" applyAlignment="1">
      <alignment horizontal="center" vertical="center"/>
    </xf>
    <xf numFmtId="0" fontId="5" fillId="33" borderId="49" xfId="0" applyFont="1" applyFill="1" applyBorder="1" applyAlignment="1">
      <alignment horizontal="center" vertical="center" wrapText="1"/>
    </xf>
    <xf numFmtId="3" fontId="14" fillId="0" borderId="23" xfId="0" applyNumberFormat="1" applyFont="1" applyBorder="1" applyAlignment="1">
      <alignment horizontal="center" vertical="center" wrapText="1"/>
    </xf>
    <xf numFmtId="0" fontId="49" fillId="0" borderId="22" xfId="0" applyFont="1" applyBorder="1" applyAlignment="1">
      <alignment horizontal="center" vertical="center" wrapText="1"/>
    </xf>
    <xf numFmtId="0" fontId="49" fillId="0" borderId="22" xfId="0" applyFont="1" applyBorder="1" applyAlignment="1">
      <alignment horizontal="center" vertical="center"/>
    </xf>
    <xf numFmtId="49" fontId="5" fillId="33" borderId="35" xfId="0" applyNumberFormat="1" applyFont="1" applyFill="1" applyBorder="1" applyAlignment="1">
      <alignment horizontal="center" vertical="center" wrapText="1"/>
    </xf>
    <xf numFmtId="4" fontId="12" fillId="33" borderId="20" xfId="0" applyNumberFormat="1" applyFont="1" applyFill="1" applyBorder="1" applyAlignment="1">
      <alignment horizontal="right" vertical="center"/>
    </xf>
    <xf numFmtId="4" fontId="5" fillId="33" borderId="39" xfId="50" applyNumberFormat="1" applyFont="1" applyFill="1" applyBorder="1" applyAlignment="1">
      <alignment horizontal="right" vertical="center"/>
    </xf>
    <xf numFmtId="0" fontId="5" fillId="33" borderId="17" xfId="0" applyNumberFormat="1" applyFont="1" applyFill="1" applyBorder="1" applyAlignment="1">
      <alignment horizontal="right" vertical="center"/>
    </xf>
    <xf numFmtId="4" fontId="12" fillId="33" borderId="23" xfId="0" applyNumberFormat="1" applyFont="1" applyFill="1" applyBorder="1" applyAlignment="1">
      <alignment horizontal="right" vertical="center"/>
    </xf>
    <xf numFmtId="4" fontId="5" fillId="33" borderId="64" xfId="50" applyNumberFormat="1" applyFont="1" applyFill="1" applyBorder="1" applyAlignment="1">
      <alignment horizontal="right" vertical="center"/>
    </xf>
    <xf numFmtId="4" fontId="5" fillId="33" borderId="58" xfId="50" applyNumberFormat="1" applyFont="1" applyFill="1" applyBorder="1" applyAlignment="1">
      <alignment horizontal="right" vertical="center"/>
    </xf>
    <xf numFmtId="4" fontId="5" fillId="33" borderId="62" xfId="50" applyNumberFormat="1" applyFont="1" applyFill="1" applyBorder="1" applyAlignment="1">
      <alignment horizontal="right" vertical="center"/>
    </xf>
    <xf numFmtId="4" fontId="5" fillId="33" borderId="21" xfId="0" applyNumberFormat="1" applyFont="1" applyFill="1" applyBorder="1" applyAlignment="1">
      <alignment horizontal="right" vertical="center"/>
    </xf>
    <xf numFmtId="4" fontId="14" fillId="0" borderId="46" xfId="0" applyNumberFormat="1" applyFont="1" applyBorder="1" applyAlignment="1">
      <alignment horizontal="right" vertical="center" wrapText="1"/>
    </xf>
    <xf numFmtId="4" fontId="5" fillId="33" borderId="35" xfId="0" applyNumberFormat="1" applyFont="1" applyFill="1" applyBorder="1" applyAlignment="1">
      <alignment horizontal="right" vertical="center"/>
    </xf>
    <xf numFmtId="4" fontId="5" fillId="33" borderId="54" xfId="0" applyNumberFormat="1" applyFont="1" applyFill="1" applyBorder="1" applyAlignment="1">
      <alignment horizontal="right" vertical="center"/>
    </xf>
    <xf numFmtId="4" fontId="5" fillId="33" borderId="51" xfId="0" applyNumberFormat="1" applyFont="1" applyFill="1" applyBorder="1" applyAlignment="1">
      <alignment horizontal="right" vertical="center"/>
    </xf>
    <xf numFmtId="1" fontId="5" fillId="33" borderId="51" xfId="0" applyNumberFormat="1" applyFont="1" applyFill="1" applyBorder="1" applyAlignment="1">
      <alignment horizontal="right" vertical="center"/>
    </xf>
    <xf numFmtId="3" fontId="5" fillId="33" borderId="24" xfId="0" applyNumberFormat="1" applyFont="1" applyFill="1" applyBorder="1" applyAlignment="1">
      <alignment horizontal="right" vertical="center"/>
    </xf>
    <xf numFmtId="3" fontId="4" fillId="33" borderId="60" xfId="0" applyNumberFormat="1" applyFont="1" applyFill="1" applyBorder="1" applyAlignment="1">
      <alignment horizontal="right" vertical="center"/>
    </xf>
    <xf numFmtId="177" fontId="5" fillId="33" borderId="36" xfId="0" applyNumberFormat="1" applyFont="1" applyFill="1" applyBorder="1" applyAlignment="1">
      <alignment horizontal="right" vertical="center"/>
    </xf>
    <xf numFmtId="177" fontId="5" fillId="33" borderId="18" xfId="0" applyNumberFormat="1" applyFont="1" applyFill="1" applyBorder="1" applyAlignment="1">
      <alignment horizontal="right" vertical="center"/>
    </xf>
    <xf numFmtId="3" fontId="5" fillId="33" borderId="36"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4" fontId="5" fillId="33" borderId="25" xfId="0" applyNumberFormat="1" applyFont="1" applyFill="1" applyBorder="1" applyAlignment="1">
      <alignment horizontal="right" vertical="center"/>
    </xf>
    <xf numFmtId="4" fontId="5" fillId="33" borderId="29" xfId="0" applyNumberFormat="1" applyFont="1" applyFill="1" applyBorder="1" applyAlignment="1">
      <alignment horizontal="right" vertical="center"/>
    </xf>
    <xf numFmtId="4" fontId="12" fillId="33" borderId="18" xfId="0" applyNumberFormat="1" applyFont="1" applyFill="1" applyBorder="1" applyAlignment="1">
      <alignment horizontal="right" vertical="center"/>
    </xf>
    <xf numFmtId="4" fontId="5" fillId="33" borderId="18" xfId="50" applyNumberFormat="1" applyFont="1" applyFill="1" applyBorder="1" applyAlignment="1">
      <alignment horizontal="right" vertical="center"/>
    </xf>
    <xf numFmtId="4" fontId="5" fillId="33" borderId="56" xfId="0" applyNumberFormat="1" applyFont="1" applyFill="1" applyBorder="1" applyAlignment="1">
      <alignment horizontal="right" vertical="center"/>
    </xf>
    <xf numFmtId="4" fontId="5" fillId="33" borderId="46" xfId="50" applyNumberFormat="1" applyFont="1" applyFill="1" applyBorder="1" applyAlignment="1">
      <alignment horizontal="right" vertical="center"/>
    </xf>
    <xf numFmtId="4" fontId="5" fillId="33" borderId="57" xfId="50" applyNumberFormat="1" applyFont="1" applyFill="1" applyBorder="1" applyAlignment="1">
      <alignment horizontal="right" vertical="center"/>
    </xf>
    <xf numFmtId="4" fontId="12" fillId="33" borderId="58" xfId="0" applyNumberFormat="1" applyFont="1" applyFill="1" applyBorder="1" applyAlignment="1">
      <alignment horizontal="right" vertical="center"/>
    </xf>
    <xf numFmtId="174" fontId="14" fillId="0" borderId="33" xfId="0" applyNumberFormat="1" applyFont="1" applyBorder="1" applyAlignment="1">
      <alignment horizontal="right" vertical="center" wrapText="1"/>
    </xf>
    <xf numFmtId="4" fontId="14" fillId="0" borderId="23" xfId="0" applyNumberFormat="1" applyFont="1" applyBorder="1" applyAlignment="1">
      <alignment horizontal="right" vertical="center" wrapText="1"/>
    </xf>
    <xf numFmtId="0" fontId="5" fillId="33" borderId="51" xfId="0" applyNumberFormat="1" applyFont="1" applyFill="1" applyBorder="1" applyAlignment="1">
      <alignment horizontal="right" vertical="center"/>
    </xf>
    <xf numFmtId="3" fontId="4" fillId="33" borderId="21" xfId="0" applyNumberFormat="1" applyFont="1" applyFill="1" applyBorder="1" applyAlignment="1">
      <alignment horizontal="right" vertical="center"/>
    </xf>
    <xf numFmtId="3" fontId="4" fillId="33" borderId="62" xfId="0" applyNumberFormat="1" applyFont="1" applyFill="1" applyBorder="1" applyAlignment="1">
      <alignment horizontal="right" vertical="center"/>
    </xf>
    <xf numFmtId="3" fontId="4" fillId="33" borderId="49" xfId="0" applyNumberFormat="1" applyFont="1" applyFill="1" applyBorder="1" applyAlignment="1">
      <alignment horizontal="right" vertical="center"/>
    </xf>
    <xf numFmtId="3" fontId="4" fillId="33" borderId="46" xfId="0" applyNumberFormat="1" applyFont="1" applyFill="1" applyBorder="1" applyAlignment="1">
      <alignment horizontal="right" vertical="center"/>
    </xf>
    <xf numFmtId="3" fontId="4" fillId="33" borderId="58" xfId="0" applyNumberFormat="1" applyFont="1" applyFill="1" applyBorder="1" applyAlignment="1">
      <alignment horizontal="right" vertical="center"/>
    </xf>
    <xf numFmtId="3" fontId="4" fillId="33" borderId="48"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3" fontId="4" fillId="33" borderId="65" xfId="0" applyNumberFormat="1" applyFont="1" applyFill="1" applyBorder="1" applyAlignment="1">
      <alignment horizontal="right" vertical="center"/>
    </xf>
    <xf numFmtId="3" fontId="4" fillId="33" borderId="67" xfId="0" applyNumberFormat="1" applyFont="1" applyFill="1" applyBorder="1" applyAlignment="1">
      <alignment horizontal="right" vertical="center"/>
    </xf>
    <xf numFmtId="3" fontId="4" fillId="0" borderId="46" xfId="0" applyNumberFormat="1" applyFont="1" applyFill="1" applyBorder="1" applyAlignment="1">
      <alignment horizontal="right" vertical="center"/>
    </xf>
    <xf numFmtId="3" fontId="4" fillId="0" borderId="58"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3" fontId="4" fillId="33" borderId="23" xfId="0" applyNumberFormat="1" applyFont="1" applyFill="1" applyBorder="1" applyAlignment="1">
      <alignment horizontal="right" vertical="center"/>
    </xf>
    <xf numFmtId="3" fontId="4" fillId="33" borderId="34" xfId="0" applyNumberFormat="1" applyFont="1" applyFill="1" applyBorder="1" applyAlignment="1">
      <alignment horizontal="right" vertical="center"/>
    </xf>
    <xf numFmtId="0" fontId="3" fillId="35" borderId="68" xfId="0" applyFont="1" applyFill="1" applyBorder="1" applyAlignment="1">
      <alignment horizontal="left"/>
    </xf>
    <xf numFmtId="0" fontId="3" fillId="35" borderId="69" xfId="0" applyFont="1" applyFill="1" applyBorder="1" applyAlignment="1">
      <alignment horizontal="left"/>
    </xf>
    <xf numFmtId="0" fontId="10" fillId="33" borderId="70"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10" fillId="35" borderId="72" xfId="0" applyFont="1" applyFill="1" applyBorder="1" applyAlignment="1">
      <alignment horizontal="center" vertical="center" wrapText="1"/>
    </xf>
    <xf numFmtId="0" fontId="10" fillId="35" borderId="73" xfId="0" applyFont="1" applyFill="1" applyBorder="1" applyAlignment="1">
      <alignment horizontal="center" vertical="center" wrapText="1"/>
    </xf>
    <xf numFmtId="0" fontId="10" fillId="35" borderId="74" xfId="0" applyFont="1" applyFill="1" applyBorder="1" applyAlignment="1">
      <alignment horizontal="center" vertical="center" wrapText="1"/>
    </xf>
    <xf numFmtId="0" fontId="10" fillId="33" borderId="72" xfId="0" applyFont="1" applyFill="1" applyBorder="1" applyAlignment="1">
      <alignment horizontal="center" vertical="center" wrapText="1"/>
    </xf>
    <xf numFmtId="0" fontId="4" fillId="33" borderId="73"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35" borderId="72" xfId="0" applyFont="1" applyFill="1" applyBorder="1" applyAlignment="1">
      <alignment horizontal="center" vertical="center" wrapText="1"/>
    </xf>
    <xf numFmtId="0" fontId="4" fillId="35" borderId="73" xfId="0" applyFont="1" applyFill="1" applyBorder="1" applyAlignment="1">
      <alignment horizontal="center" vertical="center" wrapText="1"/>
    </xf>
    <xf numFmtId="0" fontId="4" fillId="35" borderId="74" xfId="0" applyFont="1" applyFill="1" applyBorder="1" applyAlignment="1">
      <alignment horizontal="center" vertical="center" wrapText="1"/>
    </xf>
    <xf numFmtId="0" fontId="4" fillId="33" borderId="75"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74" xfId="0" applyFont="1" applyFill="1" applyBorder="1" applyAlignment="1">
      <alignment horizontal="center" vertical="center"/>
    </xf>
    <xf numFmtId="0" fontId="4" fillId="35" borderId="73" xfId="0" applyFont="1" applyFill="1" applyBorder="1" applyAlignment="1">
      <alignment horizontal="center" vertical="center"/>
    </xf>
    <xf numFmtId="0" fontId="4" fillId="35" borderId="74" xfId="0" applyFont="1" applyFill="1" applyBorder="1" applyAlignment="1">
      <alignment horizontal="center" vertical="center"/>
    </xf>
    <xf numFmtId="0" fontId="5" fillId="33" borderId="38" xfId="0" applyFont="1" applyFill="1" applyBorder="1" applyAlignment="1">
      <alignment horizontal="left" vertical="top" wrapText="1"/>
    </xf>
    <xf numFmtId="0" fontId="5" fillId="33" borderId="65" xfId="0" applyFont="1" applyFill="1" applyBorder="1" applyAlignment="1">
      <alignment horizontal="left" vertical="top" wrapText="1"/>
    </xf>
    <xf numFmtId="0" fontId="4" fillId="35" borderId="72" xfId="0" applyFont="1" applyFill="1" applyBorder="1" applyAlignment="1">
      <alignment horizontal="center" vertical="center"/>
    </xf>
    <xf numFmtId="3" fontId="4" fillId="33" borderId="17"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0" fontId="10" fillId="33" borderId="73"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5" fillId="33" borderId="67" xfId="0"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95"/>
  <sheetViews>
    <sheetView showGridLines="0" showZeros="0" tabSelected="1" view="pageBreakPreview" zoomScale="85" zoomScaleSheetLayoutView="85" zoomScalePageLayoutView="0" workbookViewId="0" topLeftCell="A1">
      <selection activeCell="E21" sqref="E21"/>
    </sheetView>
  </sheetViews>
  <sheetFormatPr defaultColWidth="11.421875" defaultRowHeight="15"/>
  <cols>
    <col min="1" max="1" width="15.00390625" style="13" customWidth="1"/>
    <col min="2" max="2" width="15.57421875" style="13" customWidth="1"/>
    <col min="3" max="6" width="11.421875" style="13" customWidth="1"/>
    <col min="7" max="7" width="13.7109375" style="13" customWidth="1"/>
    <col min="8" max="8" width="11.421875" style="13" customWidth="1"/>
    <col min="9" max="9" width="4.57421875" style="13" customWidth="1"/>
    <col min="10" max="10" width="4.7109375" style="13" customWidth="1"/>
    <col min="11" max="11" width="4.421875" style="13" customWidth="1"/>
    <col min="12" max="12" width="15.421875" style="13" customWidth="1"/>
    <col min="13" max="15" width="15.7109375" style="13" customWidth="1"/>
    <col min="16" max="16" width="12.8515625" style="13" customWidth="1"/>
    <col min="17" max="17" width="13.00390625" style="13" customWidth="1"/>
    <col min="18" max="18" width="18.7109375" style="13" customWidth="1"/>
    <col min="19" max="16384" width="11.421875" style="13" customWidth="1"/>
  </cols>
  <sheetData>
    <row r="1" spans="1:2" ht="15">
      <c r="A1" s="12" t="s">
        <v>11</v>
      </c>
      <c r="B1" s="12"/>
    </row>
    <row r="2" spans="1:2" ht="15">
      <c r="A2" s="12" t="s">
        <v>27</v>
      </c>
      <c r="B2" s="12"/>
    </row>
    <row r="3" spans="1:2" ht="15">
      <c r="A3" s="12"/>
      <c r="B3" s="12"/>
    </row>
    <row r="4" spans="1:18" ht="15">
      <c r="A4" s="68" t="s">
        <v>33</v>
      </c>
      <c r="B4" s="68"/>
      <c r="C4" s="430" t="s">
        <v>74</v>
      </c>
      <c r="D4" s="431"/>
      <c r="E4" s="431"/>
      <c r="F4" s="431"/>
      <c r="G4" s="431"/>
      <c r="H4" s="431"/>
      <c r="I4" s="431"/>
      <c r="J4" s="431"/>
      <c r="K4" s="431"/>
      <c r="L4" s="431"/>
      <c r="M4" s="431"/>
      <c r="N4" s="431"/>
      <c r="O4" s="431"/>
      <c r="P4" s="431"/>
      <c r="Q4" s="431"/>
      <c r="R4" s="431"/>
    </row>
    <row r="5" spans="1:18" ht="4.5" customHeight="1">
      <c r="A5" s="14"/>
      <c r="B5" s="14"/>
      <c r="C5" s="15"/>
      <c r="D5" s="15"/>
      <c r="E5" s="15"/>
      <c r="F5" s="15"/>
      <c r="G5" s="15"/>
      <c r="H5" s="15"/>
      <c r="I5" s="15"/>
      <c r="J5" s="15"/>
      <c r="K5" s="15"/>
      <c r="L5" s="15"/>
      <c r="M5" s="15"/>
      <c r="N5" s="15"/>
      <c r="O5" s="15"/>
      <c r="P5" s="15"/>
      <c r="Q5" s="15"/>
      <c r="R5" s="15"/>
    </row>
    <row r="6" spans="1:18" ht="15">
      <c r="A6" s="68" t="s">
        <v>34</v>
      </c>
      <c r="B6" s="68"/>
      <c r="C6" s="430" t="s">
        <v>75</v>
      </c>
      <c r="D6" s="431"/>
      <c r="E6" s="431"/>
      <c r="F6" s="431"/>
      <c r="G6" s="431"/>
      <c r="H6" s="431"/>
      <c r="I6" s="431"/>
      <c r="J6" s="431"/>
      <c r="K6" s="431"/>
      <c r="L6" s="431"/>
      <c r="M6" s="431"/>
      <c r="N6" s="431"/>
      <c r="O6" s="431"/>
      <c r="P6" s="431"/>
      <c r="Q6" s="431"/>
      <c r="R6" s="431"/>
    </row>
    <row r="7" spans="1:2" ht="15">
      <c r="A7" s="12"/>
      <c r="B7" s="12"/>
    </row>
    <row r="8" spans="1:18" s="1" customFormat="1" ht="12">
      <c r="A8" s="64" t="s">
        <v>12</v>
      </c>
      <c r="B8" s="64"/>
      <c r="C8" s="64"/>
      <c r="D8" s="64"/>
      <c r="E8" s="64"/>
      <c r="F8" s="64"/>
      <c r="G8" s="64"/>
      <c r="H8" s="64"/>
      <c r="I8" s="64"/>
      <c r="J8" s="64"/>
      <c r="K8" s="64"/>
      <c r="L8" s="64"/>
      <c r="M8" s="64"/>
      <c r="N8" s="64"/>
      <c r="O8" s="64"/>
      <c r="P8" s="64"/>
      <c r="Q8" s="64"/>
      <c r="R8" s="64"/>
    </row>
    <row r="9" spans="13:18" s="2" customFormat="1" ht="12.75" thickBot="1">
      <c r="M9" s="1"/>
      <c r="O9" s="1"/>
      <c r="Q9" s="1"/>
      <c r="R9" s="1"/>
    </row>
    <row r="10" spans="1:19" s="2" customFormat="1" ht="36.75" customHeight="1" thickBot="1">
      <c r="A10" s="432" t="s">
        <v>35</v>
      </c>
      <c r="B10" s="434" t="s">
        <v>36</v>
      </c>
      <c r="C10" s="446"/>
      <c r="D10" s="446"/>
      <c r="E10" s="446"/>
      <c r="F10" s="446"/>
      <c r="G10" s="446"/>
      <c r="H10" s="447"/>
      <c r="I10" s="440" t="s">
        <v>69</v>
      </c>
      <c r="J10" s="441"/>
      <c r="K10" s="442"/>
      <c r="L10" s="434" t="s">
        <v>63</v>
      </c>
      <c r="M10" s="435"/>
      <c r="N10" s="436"/>
      <c r="O10" s="434" t="s">
        <v>64</v>
      </c>
      <c r="P10" s="435"/>
      <c r="Q10" s="435"/>
      <c r="R10" s="436"/>
      <c r="S10" s="9"/>
    </row>
    <row r="11" spans="1:18" s="2" customFormat="1" ht="53.25" customHeight="1" thickBot="1">
      <c r="A11" s="433"/>
      <c r="B11" s="10" t="s">
        <v>9</v>
      </c>
      <c r="C11" s="11" t="s">
        <v>0</v>
      </c>
      <c r="D11" s="11" t="s">
        <v>1</v>
      </c>
      <c r="E11" s="11" t="s">
        <v>2</v>
      </c>
      <c r="F11" s="11" t="s">
        <v>3</v>
      </c>
      <c r="G11" s="11" t="s">
        <v>4</v>
      </c>
      <c r="H11" s="27" t="s">
        <v>5</v>
      </c>
      <c r="I11" s="80" t="s">
        <v>72</v>
      </c>
      <c r="J11" s="80" t="s">
        <v>71</v>
      </c>
      <c r="K11" s="80" t="s">
        <v>70</v>
      </c>
      <c r="L11" s="69" t="s">
        <v>50</v>
      </c>
      <c r="M11" s="70" t="s">
        <v>38</v>
      </c>
      <c r="N11" s="71" t="s">
        <v>39</v>
      </c>
      <c r="O11" s="72" t="s">
        <v>41</v>
      </c>
      <c r="P11" s="70" t="s">
        <v>42</v>
      </c>
      <c r="Q11" s="70" t="s">
        <v>43</v>
      </c>
      <c r="R11" s="73" t="s">
        <v>44</v>
      </c>
    </row>
    <row r="12" spans="1:18" s="2" customFormat="1" ht="60">
      <c r="A12" s="167">
        <v>1</v>
      </c>
      <c r="B12" s="290" t="s">
        <v>101</v>
      </c>
      <c r="C12" s="179" t="s">
        <v>76</v>
      </c>
      <c r="D12" s="90" t="s">
        <v>77</v>
      </c>
      <c r="E12" s="90" t="s">
        <v>128</v>
      </c>
      <c r="F12" s="90" t="s">
        <v>89</v>
      </c>
      <c r="G12" s="90" t="s">
        <v>78</v>
      </c>
      <c r="H12" s="91" t="s">
        <v>90</v>
      </c>
      <c r="I12" s="233"/>
      <c r="J12" s="90"/>
      <c r="K12" s="234"/>
      <c r="L12" s="183">
        <v>1786000</v>
      </c>
      <c r="M12" s="184">
        <v>1786000</v>
      </c>
      <c r="N12" s="326" t="s">
        <v>115</v>
      </c>
      <c r="O12" s="313">
        <v>12</v>
      </c>
      <c r="P12" s="314">
        <v>8</v>
      </c>
      <c r="Q12" s="314">
        <v>4</v>
      </c>
      <c r="R12" s="252" t="s">
        <v>82</v>
      </c>
    </row>
    <row r="13" spans="1:18" s="2" customFormat="1" ht="80.25" customHeight="1">
      <c r="A13" s="185">
        <v>2</v>
      </c>
      <c r="B13" s="291" t="s">
        <v>101</v>
      </c>
      <c r="C13" s="187" t="s">
        <v>76</v>
      </c>
      <c r="D13" s="188" t="s">
        <v>77</v>
      </c>
      <c r="E13" s="188" t="s">
        <v>128</v>
      </c>
      <c r="F13" s="188" t="s">
        <v>78</v>
      </c>
      <c r="G13" s="188" t="s">
        <v>79</v>
      </c>
      <c r="H13" s="189" t="s">
        <v>90</v>
      </c>
      <c r="I13" s="235"/>
      <c r="J13" s="188"/>
      <c r="K13" s="236"/>
      <c r="L13" s="193">
        <v>1150000</v>
      </c>
      <c r="M13" s="194">
        <v>1150000</v>
      </c>
      <c r="N13" s="315" t="s">
        <v>115</v>
      </c>
      <c r="O13" s="222">
        <v>12</v>
      </c>
      <c r="P13" s="316">
        <v>12</v>
      </c>
      <c r="Q13" s="316">
        <v>0</v>
      </c>
      <c r="R13" s="253" t="s">
        <v>83</v>
      </c>
    </row>
    <row r="14" spans="1:18" s="2" customFormat="1" ht="36">
      <c r="A14" s="185">
        <v>3</v>
      </c>
      <c r="B14" s="291" t="s">
        <v>101</v>
      </c>
      <c r="C14" s="187" t="s">
        <v>76</v>
      </c>
      <c r="D14" s="188" t="s">
        <v>77</v>
      </c>
      <c r="E14" s="188" t="s">
        <v>78</v>
      </c>
      <c r="F14" s="188" t="s">
        <v>89</v>
      </c>
      <c r="G14" s="188" t="s">
        <v>78</v>
      </c>
      <c r="H14" s="189" t="s">
        <v>90</v>
      </c>
      <c r="I14" s="235"/>
      <c r="J14" s="188"/>
      <c r="K14" s="236"/>
      <c r="L14" s="193">
        <v>819800</v>
      </c>
      <c r="M14" s="194">
        <v>819800</v>
      </c>
      <c r="N14" s="315" t="s">
        <v>115</v>
      </c>
      <c r="O14" s="222">
        <v>12</v>
      </c>
      <c r="P14" s="316">
        <v>8</v>
      </c>
      <c r="Q14" s="316">
        <v>4</v>
      </c>
      <c r="R14" s="253" t="s">
        <v>84</v>
      </c>
    </row>
    <row r="15" spans="1:18" s="2" customFormat="1" ht="60">
      <c r="A15" s="185">
        <v>4</v>
      </c>
      <c r="B15" s="291" t="s">
        <v>101</v>
      </c>
      <c r="C15" s="187" t="s">
        <v>76</v>
      </c>
      <c r="D15" s="188" t="s">
        <v>77</v>
      </c>
      <c r="E15" s="188" t="s">
        <v>178</v>
      </c>
      <c r="F15" s="188" t="s">
        <v>79</v>
      </c>
      <c r="G15" s="188" t="s">
        <v>78</v>
      </c>
      <c r="H15" s="189" t="s">
        <v>90</v>
      </c>
      <c r="I15" s="235"/>
      <c r="J15" s="188"/>
      <c r="K15" s="236"/>
      <c r="L15" s="193">
        <v>4424250</v>
      </c>
      <c r="M15" s="194">
        <v>4424250</v>
      </c>
      <c r="N15" s="195">
        <v>764935</v>
      </c>
      <c r="O15" s="222">
        <v>12</v>
      </c>
      <c r="P15" s="316">
        <v>8</v>
      </c>
      <c r="Q15" s="316">
        <v>4</v>
      </c>
      <c r="R15" s="253" t="s">
        <v>85</v>
      </c>
    </row>
    <row r="16" spans="1:18" s="2" customFormat="1" ht="90" customHeight="1">
      <c r="A16" s="185">
        <v>5</v>
      </c>
      <c r="B16" s="291" t="s">
        <v>101</v>
      </c>
      <c r="C16" s="187" t="s">
        <v>76</v>
      </c>
      <c r="D16" s="188" t="s">
        <v>77</v>
      </c>
      <c r="E16" s="188" t="s">
        <v>128</v>
      </c>
      <c r="F16" s="188" t="s">
        <v>79</v>
      </c>
      <c r="G16" s="188" t="s">
        <v>78</v>
      </c>
      <c r="H16" s="189" t="s">
        <v>90</v>
      </c>
      <c r="I16" s="235"/>
      <c r="J16" s="188"/>
      <c r="K16" s="236"/>
      <c r="L16" s="193">
        <v>1800000</v>
      </c>
      <c r="M16" s="194">
        <v>1800000</v>
      </c>
      <c r="N16" s="195">
        <v>281085</v>
      </c>
      <c r="O16" s="222">
        <v>12</v>
      </c>
      <c r="P16" s="316">
        <v>8</v>
      </c>
      <c r="Q16" s="316">
        <v>4</v>
      </c>
      <c r="R16" s="253" t="s">
        <v>86</v>
      </c>
    </row>
    <row r="17" spans="1:18" s="2" customFormat="1" ht="48">
      <c r="A17" s="185">
        <v>6</v>
      </c>
      <c r="B17" s="291" t="s">
        <v>101</v>
      </c>
      <c r="C17" s="187" t="s">
        <v>104</v>
      </c>
      <c r="D17" s="188" t="s">
        <v>105</v>
      </c>
      <c r="E17" s="188" t="s">
        <v>79</v>
      </c>
      <c r="F17" s="188" t="s">
        <v>79</v>
      </c>
      <c r="G17" s="188" t="s">
        <v>78</v>
      </c>
      <c r="H17" s="189" t="s">
        <v>90</v>
      </c>
      <c r="I17" s="235"/>
      <c r="J17" s="188"/>
      <c r="K17" s="236"/>
      <c r="L17" s="193">
        <v>1150000</v>
      </c>
      <c r="M17" s="193">
        <v>1150000</v>
      </c>
      <c r="N17" s="195">
        <v>29250</v>
      </c>
      <c r="O17" s="222">
        <v>12</v>
      </c>
      <c r="P17" s="316">
        <v>8</v>
      </c>
      <c r="Q17" s="316">
        <v>4</v>
      </c>
      <c r="R17" s="254" t="s">
        <v>87</v>
      </c>
    </row>
    <row r="18" spans="1:18" s="2" customFormat="1" ht="24">
      <c r="A18" s="185">
        <v>8</v>
      </c>
      <c r="B18" s="291" t="s">
        <v>103</v>
      </c>
      <c r="C18" s="187" t="s">
        <v>104</v>
      </c>
      <c r="D18" s="188" t="s">
        <v>105</v>
      </c>
      <c r="E18" s="188" t="s">
        <v>78</v>
      </c>
      <c r="F18" s="188" t="s">
        <v>79</v>
      </c>
      <c r="G18" s="188" t="s">
        <v>78</v>
      </c>
      <c r="H18" s="189" t="s">
        <v>90</v>
      </c>
      <c r="I18" s="235"/>
      <c r="J18" s="188"/>
      <c r="K18" s="236"/>
      <c r="L18" s="327">
        <v>1300000</v>
      </c>
      <c r="M18" s="210">
        <f>L18-N18</f>
        <v>866666.6699999999</v>
      </c>
      <c r="N18" s="328">
        <v>433333.33</v>
      </c>
      <c r="O18" s="196" t="s">
        <v>115</v>
      </c>
      <c r="P18" s="317">
        <v>881</v>
      </c>
      <c r="Q18" s="318">
        <v>881</v>
      </c>
      <c r="R18" s="255" t="s">
        <v>106</v>
      </c>
    </row>
    <row r="19" spans="1:18" s="2" customFormat="1" ht="36">
      <c r="A19" s="185">
        <v>7</v>
      </c>
      <c r="B19" s="291" t="s">
        <v>101</v>
      </c>
      <c r="C19" s="187" t="s">
        <v>179</v>
      </c>
      <c r="D19" s="188" t="s">
        <v>77</v>
      </c>
      <c r="E19" s="188" t="s">
        <v>178</v>
      </c>
      <c r="F19" s="188" t="s">
        <v>79</v>
      </c>
      <c r="G19" s="188" t="s">
        <v>78</v>
      </c>
      <c r="H19" s="189" t="s">
        <v>90</v>
      </c>
      <c r="I19" s="235"/>
      <c r="J19" s="188"/>
      <c r="K19" s="236"/>
      <c r="L19" s="319">
        <v>5519375</v>
      </c>
      <c r="M19" s="202">
        <v>5638370.59</v>
      </c>
      <c r="N19" s="198">
        <v>1095283.27</v>
      </c>
      <c r="O19" s="222">
        <v>12</v>
      </c>
      <c r="P19" s="316">
        <v>8</v>
      </c>
      <c r="Q19" s="316">
        <v>4</v>
      </c>
      <c r="R19" s="256" t="s">
        <v>88</v>
      </c>
    </row>
    <row r="20" spans="1:18" s="2" customFormat="1" ht="72">
      <c r="A20" s="185">
        <v>9</v>
      </c>
      <c r="B20" s="107" t="s">
        <v>180</v>
      </c>
      <c r="C20" s="187" t="s">
        <v>153</v>
      </c>
      <c r="D20" s="188" t="s">
        <v>77</v>
      </c>
      <c r="E20" s="188" t="s">
        <v>89</v>
      </c>
      <c r="F20" s="188" t="s">
        <v>79</v>
      </c>
      <c r="G20" s="188" t="s">
        <v>78</v>
      </c>
      <c r="H20" s="189" t="s">
        <v>90</v>
      </c>
      <c r="I20" s="235"/>
      <c r="J20" s="188"/>
      <c r="K20" s="236"/>
      <c r="L20" s="193">
        <v>1559147.44</v>
      </c>
      <c r="M20" s="194">
        <v>1559147.44</v>
      </c>
      <c r="N20" s="329">
        <v>416944.71</v>
      </c>
      <c r="O20" s="199"/>
      <c r="P20" s="194"/>
      <c r="Q20" s="200"/>
      <c r="R20" s="238" t="s">
        <v>132</v>
      </c>
    </row>
    <row r="21" spans="1:18" s="2" customFormat="1" ht="72">
      <c r="A21" s="185">
        <v>10</v>
      </c>
      <c r="B21" s="107" t="s">
        <v>191</v>
      </c>
      <c r="C21" s="187" t="s">
        <v>153</v>
      </c>
      <c r="D21" s="188" t="s">
        <v>77</v>
      </c>
      <c r="E21" s="188" t="s">
        <v>79</v>
      </c>
      <c r="F21" s="188" t="s">
        <v>79</v>
      </c>
      <c r="G21" s="188" t="s">
        <v>78</v>
      </c>
      <c r="H21" s="189" t="s">
        <v>90</v>
      </c>
      <c r="I21" s="235"/>
      <c r="J21" s="188"/>
      <c r="K21" s="236"/>
      <c r="L21" s="193">
        <v>184963.8</v>
      </c>
      <c r="M21" s="194">
        <v>184963.8</v>
      </c>
      <c r="N21" s="330">
        <v>62480</v>
      </c>
      <c r="O21" s="199"/>
      <c r="P21" s="194"/>
      <c r="Q21" s="200"/>
      <c r="R21" s="239" t="s">
        <v>133</v>
      </c>
    </row>
    <row r="22" spans="1:18" s="2" customFormat="1" ht="66" customHeight="1">
      <c r="A22" s="185">
        <v>11</v>
      </c>
      <c r="B22" s="107" t="s">
        <v>181</v>
      </c>
      <c r="C22" s="187" t="s">
        <v>153</v>
      </c>
      <c r="D22" s="188" t="s">
        <v>77</v>
      </c>
      <c r="E22" s="188" t="s">
        <v>78</v>
      </c>
      <c r="F22" s="188" t="s">
        <v>79</v>
      </c>
      <c r="G22" s="188" t="s">
        <v>78</v>
      </c>
      <c r="H22" s="189" t="s">
        <v>90</v>
      </c>
      <c r="I22" s="235"/>
      <c r="J22" s="188"/>
      <c r="K22" s="236"/>
      <c r="L22" s="193">
        <v>993880</v>
      </c>
      <c r="M22" s="194">
        <v>1100380</v>
      </c>
      <c r="N22" s="329">
        <v>225543.76</v>
      </c>
      <c r="O22" s="199"/>
      <c r="P22" s="194"/>
      <c r="Q22" s="200"/>
      <c r="R22" s="240" t="s">
        <v>134</v>
      </c>
    </row>
    <row r="23" spans="1:18" s="2" customFormat="1" ht="60">
      <c r="A23" s="185">
        <v>12</v>
      </c>
      <c r="B23" s="108" t="s">
        <v>182</v>
      </c>
      <c r="C23" s="201" t="s">
        <v>153</v>
      </c>
      <c r="D23" s="188" t="s">
        <v>77</v>
      </c>
      <c r="E23" s="188" t="s">
        <v>78</v>
      </c>
      <c r="F23" s="188" t="s">
        <v>79</v>
      </c>
      <c r="G23" s="188" t="s">
        <v>78</v>
      </c>
      <c r="H23" s="189" t="s">
        <v>90</v>
      </c>
      <c r="I23" s="235"/>
      <c r="J23" s="188"/>
      <c r="K23" s="236"/>
      <c r="L23" s="193">
        <v>993880</v>
      </c>
      <c r="M23" s="202">
        <v>1100380</v>
      </c>
      <c r="N23" s="331">
        <v>225543.78</v>
      </c>
      <c r="O23" s="203"/>
      <c r="P23" s="194"/>
      <c r="Q23" s="200"/>
      <c r="R23" s="238" t="s">
        <v>135</v>
      </c>
    </row>
    <row r="24" spans="1:18" s="2" customFormat="1" ht="60">
      <c r="A24" s="185">
        <v>13</v>
      </c>
      <c r="B24" s="107" t="s">
        <v>183</v>
      </c>
      <c r="C24" s="187" t="s">
        <v>153</v>
      </c>
      <c r="D24" s="188" t="s">
        <v>77</v>
      </c>
      <c r="E24" s="188" t="s">
        <v>78</v>
      </c>
      <c r="F24" s="188" t="s">
        <v>79</v>
      </c>
      <c r="G24" s="188" t="s">
        <v>78</v>
      </c>
      <c r="H24" s="189" t="s">
        <v>90</v>
      </c>
      <c r="I24" s="235"/>
      <c r="J24" s="188"/>
      <c r="K24" s="236"/>
      <c r="L24" s="193">
        <v>993880</v>
      </c>
      <c r="M24" s="194">
        <v>1100380</v>
      </c>
      <c r="N24" s="329">
        <v>225543.78</v>
      </c>
      <c r="O24" s="199"/>
      <c r="P24" s="194"/>
      <c r="Q24" s="200"/>
      <c r="R24" s="240" t="s">
        <v>136</v>
      </c>
    </row>
    <row r="25" spans="1:18" s="2" customFormat="1" ht="60">
      <c r="A25" s="185">
        <v>14</v>
      </c>
      <c r="B25" s="96" t="s">
        <v>184</v>
      </c>
      <c r="C25" s="187" t="s">
        <v>153</v>
      </c>
      <c r="D25" s="188" t="s">
        <v>77</v>
      </c>
      <c r="E25" s="188" t="s">
        <v>78</v>
      </c>
      <c r="F25" s="188" t="s">
        <v>79</v>
      </c>
      <c r="G25" s="188" t="s">
        <v>78</v>
      </c>
      <c r="H25" s="204" t="s">
        <v>90</v>
      </c>
      <c r="I25" s="241"/>
      <c r="J25" s="201"/>
      <c r="K25" s="204"/>
      <c r="L25" s="197">
        <v>993880</v>
      </c>
      <c r="M25" s="194">
        <v>1100380</v>
      </c>
      <c r="N25" s="195">
        <v>225543.78</v>
      </c>
      <c r="O25" s="199"/>
      <c r="P25" s="194"/>
      <c r="Q25" s="200"/>
      <c r="R25" s="243" t="s">
        <v>137</v>
      </c>
    </row>
    <row r="26" spans="1:18" s="2" customFormat="1" ht="12">
      <c r="A26" s="185">
        <v>15</v>
      </c>
      <c r="B26" s="186" t="s">
        <v>138</v>
      </c>
      <c r="C26" s="187" t="s">
        <v>153</v>
      </c>
      <c r="D26" s="188" t="s">
        <v>77</v>
      </c>
      <c r="E26" s="188" t="s">
        <v>78</v>
      </c>
      <c r="F26" s="188" t="s">
        <v>89</v>
      </c>
      <c r="G26" s="188" t="s">
        <v>78</v>
      </c>
      <c r="H26" s="206" t="s">
        <v>90</v>
      </c>
      <c r="I26" s="209" t="s">
        <v>139</v>
      </c>
      <c r="J26" s="201" t="s">
        <v>140</v>
      </c>
      <c r="K26" s="206" t="s">
        <v>141</v>
      </c>
      <c r="L26" s="193">
        <v>619840</v>
      </c>
      <c r="M26" s="194">
        <v>702088.64</v>
      </c>
      <c r="N26" s="332">
        <v>200452.98</v>
      </c>
      <c r="O26" s="170">
        <v>600</v>
      </c>
      <c r="P26" s="207"/>
      <c r="Q26" s="171">
        <v>294</v>
      </c>
      <c r="R26" s="244" t="s">
        <v>143</v>
      </c>
    </row>
    <row r="27" spans="1:18" s="2" customFormat="1" ht="24">
      <c r="A27" s="185">
        <v>16</v>
      </c>
      <c r="B27" s="186" t="s">
        <v>138</v>
      </c>
      <c r="C27" s="187" t="s">
        <v>153</v>
      </c>
      <c r="D27" s="188" t="s">
        <v>77</v>
      </c>
      <c r="E27" s="188" t="s">
        <v>78</v>
      </c>
      <c r="F27" s="188" t="s">
        <v>89</v>
      </c>
      <c r="G27" s="188" t="s">
        <v>78</v>
      </c>
      <c r="H27" s="189" t="s">
        <v>90</v>
      </c>
      <c r="I27" s="241" t="s">
        <v>139</v>
      </c>
      <c r="J27" s="201" t="s">
        <v>141</v>
      </c>
      <c r="K27" s="204" t="s">
        <v>142</v>
      </c>
      <c r="L27" s="197">
        <v>619840</v>
      </c>
      <c r="M27" s="194">
        <v>702088.64</v>
      </c>
      <c r="N27" s="333">
        <v>200452.98</v>
      </c>
      <c r="O27" s="170">
        <v>700</v>
      </c>
      <c r="P27" s="207"/>
      <c r="Q27" s="171">
        <v>374</v>
      </c>
      <c r="R27" s="244" t="s">
        <v>144</v>
      </c>
    </row>
    <row r="28" spans="1:18" s="2" customFormat="1" ht="36">
      <c r="A28" s="185">
        <v>17</v>
      </c>
      <c r="B28" s="186" t="s">
        <v>188</v>
      </c>
      <c r="C28" s="187" t="s">
        <v>165</v>
      </c>
      <c r="D28" s="188" t="s">
        <v>77</v>
      </c>
      <c r="E28" s="188" t="s">
        <v>79</v>
      </c>
      <c r="F28" s="188" t="s">
        <v>79</v>
      </c>
      <c r="G28" s="188" t="s">
        <v>78</v>
      </c>
      <c r="H28" s="189" t="s">
        <v>90</v>
      </c>
      <c r="I28" s="241" t="s">
        <v>139</v>
      </c>
      <c r="J28" s="201" t="s">
        <v>116</v>
      </c>
      <c r="K28" s="204" t="s">
        <v>141</v>
      </c>
      <c r="L28" s="197">
        <v>1462734.18</v>
      </c>
      <c r="M28" s="194">
        <v>1462734.18</v>
      </c>
      <c r="N28" s="334">
        <v>328983.23</v>
      </c>
      <c r="O28" s="172">
        <v>4000</v>
      </c>
      <c r="P28" s="207"/>
      <c r="Q28" s="171">
        <v>1902</v>
      </c>
      <c r="R28" s="244" t="s">
        <v>145</v>
      </c>
    </row>
    <row r="29" spans="1:18" s="2" customFormat="1" ht="36" customHeight="1">
      <c r="A29" s="185">
        <v>18</v>
      </c>
      <c r="B29" s="186" t="s">
        <v>138</v>
      </c>
      <c r="C29" s="187" t="s">
        <v>153</v>
      </c>
      <c r="D29" s="188" t="s">
        <v>77</v>
      </c>
      <c r="E29" s="188" t="s">
        <v>78</v>
      </c>
      <c r="F29" s="188" t="s">
        <v>89</v>
      </c>
      <c r="G29" s="188" t="s">
        <v>78</v>
      </c>
      <c r="H29" s="206" t="s">
        <v>90</v>
      </c>
      <c r="I29" s="209" t="s">
        <v>139</v>
      </c>
      <c r="J29" s="201" t="s">
        <v>140</v>
      </c>
      <c r="K29" s="204" t="s">
        <v>142</v>
      </c>
      <c r="L29" s="197">
        <v>619840</v>
      </c>
      <c r="M29" s="194">
        <v>702088.64</v>
      </c>
      <c r="N29" s="333">
        <v>200452.98</v>
      </c>
      <c r="O29" s="170">
        <v>50</v>
      </c>
      <c r="P29" s="207"/>
      <c r="Q29" s="171">
        <v>40</v>
      </c>
      <c r="R29" s="245" t="s">
        <v>146</v>
      </c>
    </row>
    <row r="30" spans="1:18" s="2" customFormat="1" ht="24">
      <c r="A30" s="185">
        <v>19</v>
      </c>
      <c r="B30" s="186" t="s">
        <v>138</v>
      </c>
      <c r="C30" s="187" t="s">
        <v>153</v>
      </c>
      <c r="D30" s="188" t="s">
        <v>77</v>
      </c>
      <c r="E30" s="188" t="s">
        <v>78</v>
      </c>
      <c r="F30" s="188" t="s">
        <v>89</v>
      </c>
      <c r="G30" s="188" t="s">
        <v>78</v>
      </c>
      <c r="H30" s="189" t="s">
        <v>90</v>
      </c>
      <c r="I30" s="241" t="s">
        <v>139</v>
      </c>
      <c r="J30" s="201" t="s">
        <v>141</v>
      </c>
      <c r="K30" s="204" t="s">
        <v>141</v>
      </c>
      <c r="L30" s="197">
        <v>619840</v>
      </c>
      <c r="M30" s="194">
        <v>702088.64</v>
      </c>
      <c r="N30" s="333">
        <v>200452.98</v>
      </c>
      <c r="O30" s="170">
        <v>3000</v>
      </c>
      <c r="P30" s="207"/>
      <c r="Q30" s="171">
        <v>1427</v>
      </c>
      <c r="R30" s="245" t="s">
        <v>147</v>
      </c>
    </row>
    <row r="31" spans="1:18" s="2" customFormat="1" ht="24">
      <c r="A31" s="185">
        <v>20</v>
      </c>
      <c r="B31" s="186" t="s">
        <v>138</v>
      </c>
      <c r="C31" s="187" t="s">
        <v>153</v>
      </c>
      <c r="D31" s="188" t="s">
        <v>77</v>
      </c>
      <c r="E31" s="188" t="s">
        <v>78</v>
      </c>
      <c r="F31" s="188" t="s">
        <v>89</v>
      </c>
      <c r="G31" s="188" t="s">
        <v>78</v>
      </c>
      <c r="H31" s="206" t="s">
        <v>90</v>
      </c>
      <c r="I31" s="209" t="s">
        <v>139</v>
      </c>
      <c r="J31" s="201" t="s">
        <v>141</v>
      </c>
      <c r="K31" s="204" t="s">
        <v>141</v>
      </c>
      <c r="L31" s="197">
        <v>619840</v>
      </c>
      <c r="M31" s="194">
        <v>702088.64</v>
      </c>
      <c r="N31" s="333">
        <v>200452.98</v>
      </c>
      <c r="O31" s="170">
        <v>600</v>
      </c>
      <c r="P31" s="207"/>
      <c r="Q31" s="171">
        <v>230</v>
      </c>
      <c r="R31" s="245" t="s">
        <v>147</v>
      </c>
    </row>
    <row r="32" spans="1:18" s="2" customFormat="1" ht="12">
      <c r="A32" s="185">
        <v>21</v>
      </c>
      <c r="B32" s="186" t="s">
        <v>138</v>
      </c>
      <c r="C32" s="187" t="s">
        <v>153</v>
      </c>
      <c r="D32" s="188" t="s">
        <v>77</v>
      </c>
      <c r="E32" s="188" t="s">
        <v>78</v>
      </c>
      <c r="F32" s="188" t="s">
        <v>89</v>
      </c>
      <c r="G32" s="188" t="s">
        <v>78</v>
      </c>
      <c r="H32" s="189" t="s">
        <v>90</v>
      </c>
      <c r="I32" s="241" t="s">
        <v>139</v>
      </c>
      <c r="J32" s="201" t="s">
        <v>140</v>
      </c>
      <c r="K32" s="204" t="s">
        <v>123</v>
      </c>
      <c r="L32" s="197">
        <v>619840</v>
      </c>
      <c r="M32" s="194">
        <v>702088.64</v>
      </c>
      <c r="N32" s="332">
        <v>200452.98</v>
      </c>
      <c r="O32" s="170">
        <v>1000</v>
      </c>
      <c r="P32" s="207"/>
      <c r="Q32" s="171">
        <v>1000</v>
      </c>
      <c r="R32" s="244" t="s">
        <v>148</v>
      </c>
    </row>
    <row r="33" spans="1:18" s="2" customFormat="1" ht="24">
      <c r="A33" s="185">
        <v>22</v>
      </c>
      <c r="B33" s="208" t="s">
        <v>138</v>
      </c>
      <c r="C33" s="209" t="s">
        <v>153</v>
      </c>
      <c r="D33" s="201" t="s">
        <v>77</v>
      </c>
      <c r="E33" s="201" t="s">
        <v>78</v>
      </c>
      <c r="F33" s="201" t="s">
        <v>89</v>
      </c>
      <c r="G33" s="201" t="s">
        <v>78</v>
      </c>
      <c r="H33" s="204" t="s">
        <v>90</v>
      </c>
      <c r="I33" s="241" t="s">
        <v>139</v>
      </c>
      <c r="J33" s="201" t="s">
        <v>142</v>
      </c>
      <c r="K33" s="204" t="s">
        <v>142</v>
      </c>
      <c r="L33" s="197">
        <v>619840</v>
      </c>
      <c r="M33" s="210">
        <v>702088.84</v>
      </c>
      <c r="N33" s="333">
        <v>200452.98</v>
      </c>
      <c r="O33" s="170">
        <v>2000</v>
      </c>
      <c r="P33" s="210"/>
      <c r="Q33" s="171">
        <v>1534</v>
      </c>
      <c r="R33" s="244" t="s">
        <v>149</v>
      </c>
    </row>
    <row r="34" spans="1:18" s="2" customFormat="1" ht="12">
      <c r="A34" s="185">
        <v>23</v>
      </c>
      <c r="B34" s="211" t="s">
        <v>138</v>
      </c>
      <c r="C34" s="212" t="s">
        <v>153</v>
      </c>
      <c r="D34" s="213" t="s">
        <v>77</v>
      </c>
      <c r="E34" s="213" t="s">
        <v>78</v>
      </c>
      <c r="F34" s="213" t="s">
        <v>89</v>
      </c>
      <c r="G34" s="213" t="s">
        <v>78</v>
      </c>
      <c r="H34" s="214" t="s">
        <v>90</v>
      </c>
      <c r="I34" s="241" t="s">
        <v>139</v>
      </c>
      <c r="J34" s="201" t="s">
        <v>141</v>
      </c>
      <c r="K34" s="204" t="s">
        <v>142</v>
      </c>
      <c r="L34" s="197">
        <v>619840</v>
      </c>
      <c r="M34" s="215">
        <v>702088.84</v>
      </c>
      <c r="N34" s="333">
        <v>200452.98</v>
      </c>
      <c r="O34" s="170">
        <v>800</v>
      </c>
      <c r="P34" s="215"/>
      <c r="Q34" s="171">
        <v>220</v>
      </c>
      <c r="R34" s="244" t="s">
        <v>150</v>
      </c>
    </row>
    <row r="35" spans="1:18" s="2" customFormat="1" ht="12">
      <c r="A35" s="185">
        <v>24</v>
      </c>
      <c r="B35" s="211" t="s">
        <v>161</v>
      </c>
      <c r="C35" s="212" t="s">
        <v>162</v>
      </c>
      <c r="D35" s="213" t="s">
        <v>77</v>
      </c>
      <c r="E35" s="213" t="s">
        <v>128</v>
      </c>
      <c r="F35" s="213" t="s">
        <v>79</v>
      </c>
      <c r="G35" s="213" t="s">
        <v>78</v>
      </c>
      <c r="H35" s="214" t="s">
        <v>90</v>
      </c>
      <c r="I35" s="241"/>
      <c r="J35" s="201"/>
      <c r="K35" s="206"/>
      <c r="L35" s="216">
        <v>4407187.38</v>
      </c>
      <c r="M35" s="215">
        <v>4407187.38</v>
      </c>
      <c r="N35" s="198">
        <f>(Q35*37.03)</f>
        <v>568299.41</v>
      </c>
      <c r="O35" s="320"/>
      <c r="P35" s="217"/>
      <c r="Q35" s="218">
        <v>15347</v>
      </c>
      <c r="R35" s="246" t="s">
        <v>154</v>
      </c>
    </row>
    <row r="36" spans="1:18" s="2" customFormat="1" ht="12">
      <c r="A36" s="185">
        <v>25</v>
      </c>
      <c r="B36" s="211" t="s">
        <v>161</v>
      </c>
      <c r="C36" s="212" t="s">
        <v>162</v>
      </c>
      <c r="D36" s="213" t="s">
        <v>77</v>
      </c>
      <c r="E36" s="213" t="s">
        <v>128</v>
      </c>
      <c r="F36" s="213" t="s">
        <v>79</v>
      </c>
      <c r="G36" s="213" t="s">
        <v>78</v>
      </c>
      <c r="H36" s="214" t="s">
        <v>90</v>
      </c>
      <c r="I36" s="235"/>
      <c r="J36" s="188"/>
      <c r="K36" s="236"/>
      <c r="L36" s="216">
        <v>4407187.38</v>
      </c>
      <c r="M36" s="215">
        <v>4407187.38</v>
      </c>
      <c r="N36" s="198">
        <f aca="true" t="shared" si="0" ref="N36:N41">(Q36*37.03)</f>
        <v>512569.26</v>
      </c>
      <c r="O36" s="320"/>
      <c r="P36" s="217"/>
      <c r="Q36" s="218">
        <v>13842</v>
      </c>
      <c r="R36" s="247" t="s">
        <v>155</v>
      </c>
    </row>
    <row r="37" spans="1:18" s="2" customFormat="1" ht="12">
      <c r="A37" s="185">
        <v>26</v>
      </c>
      <c r="B37" s="211" t="s">
        <v>161</v>
      </c>
      <c r="C37" s="212" t="s">
        <v>162</v>
      </c>
      <c r="D37" s="213" t="s">
        <v>77</v>
      </c>
      <c r="E37" s="213" t="s">
        <v>128</v>
      </c>
      <c r="F37" s="213" t="s">
        <v>79</v>
      </c>
      <c r="G37" s="213" t="s">
        <v>78</v>
      </c>
      <c r="H37" s="214" t="s">
        <v>90</v>
      </c>
      <c r="I37" s="235"/>
      <c r="J37" s="188"/>
      <c r="K37" s="236"/>
      <c r="L37" s="216">
        <v>4407187.38</v>
      </c>
      <c r="M37" s="215">
        <v>4407187.38</v>
      </c>
      <c r="N37" s="198">
        <f t="shared" si="0"/>
        <v>182409.78</v>
      </c>
      <c r="O37" s="320"/>
      <c r="P37" s="217"/>
      <c r="Q37" s="218">
        <v>4926</v>
      </c>
      <c r="R37" s="246" t="s">
        <v>156</v>
      </c>
    </row>
    <row r="38" spans="1:18" s="2" customFormat="1" ht="24">
      <c r="A38" s="185">
        <v>27</v>
      </c>
      <c r="B38" s="211" t="s">
        <v>161</v>
      </c>
      <c r="C38" s="212" t="s">
        <v>162</v>
      </c>
      <c r="D38" s="213" t="s">
        <v>77</v>
      </c>
      <c r="E38" s="213" t="s">
        <v>78</v>
      </c>
      <c r="F38" s="213" t="s">
        <v>79</v>
      </c>
      <c r="G38" s="213" t="s">
        <v>78</v>
      </c>
      <c r="H38" s="214" t="s">
        <v>90</v>
      </c>
      <c r="I38" s="235"/>
      <c r="J38" s="188"/>
      <c r="K38" s="236"/>
      <c r="L38" s="216">
        <v>1139590.72</v>
      </c>
      <c r="M38" s="215">
        <v>1303988.76</v>
      </c>
      <c r="N38" s="315">
        <f t="shared" si="0"/>
        <v>77725.97</v>
      </c>
      <c r="O38" s="321"/>
      <c r="P38" s="217"/>
      <c r="Q38" s="218">
        <v>2099</v>
      </c>
      <c r="R38" s="246" t="s">
        <v>157</v>
      </c>
    </row>
    <row r="39" spans="1:18" s="2" customFormat="1" ht="12">
      <c r="A39" s="185">
        <v>28</v>
      </c>
      <c r="B39" s="211" t="s">
        <v>161</v>
      </c>
      <c r="C39" s="212" t="s">
        <v>162</v>
      </c>
      <c r="D39" s="213" t="s">
        <v>77</v>
      </c>
      <c r="E39" s="213" t="s">
        <v>78</v>
      </c>
      <c r="F39" s="213" t="s">
        <v>79</v>
      </c>
      <c r="G39" s="213" t="s">
        <v>78</v>
      </c>
      <c r="H39" s="214" t="s">
        <v>90</v>
      </c>
      <c r="I39" s="235"/>
      <c r="J39" s="188"/>
      <c r="K39" s="236"/>
      <c r="L39" s="216">
        <v>1139590.72</v>
      </c>
      <c r="M39" s="215">
        <v>1303988.76</v>
      </c>
      <c r="N39" s="198">
        <f t="shared" si="0"/>
        <v>20921.95</v>
      </c>
      <c r="O39" s="320"/>
      <c r="P39" s="217"/>
      <c r="Q39" s="218">
        <v>565</v>
      </c>
      <c r="R39" s="246" t="s">
        <v>158</v>
      </c>
    </row>
    <row r="40" spans="1:18" s="2" customFormat="1" ht="12">
      <c r="A40" s="185">
        <v>29</v>
      </c>
      <c r="B40" s="211" t="s">
        <v>161</v>
      </c>
      <c r="C40" s="212" t="s">
        <v>162</v>
      </c>
      <c r="D40" s="213" t="s">
        <v>77</v>
      </c>
      <c r="E40" s="213" t="s">
        <v>78</v>
      </c>
      <c r="F40" s="213" t="s">
        <v>79</v>
      </c>
      <c r="G40" s="213" t="s">
        <v>78</v>
      </c>
      <c r="H40" s="214" t="s">
        <v>90</v>
      </c>
      <c r="I40" s="235"/>
      <c r="J40" s="188"/>
      <c r="K40" s="236"/>
      <c r="L40" s="216">
        <v>1139590.72</v>
      </c>
      <c r="M40" s="215">
        <v>1303988.76</v>
      </c>
      <c r="N40" s="198">
        <f t="shared" si="0"/>
        <v>7813.33</v>
      </c>
      <c r="O40" s="320"/>
      <c r="P40" s="217"/>
      <c r="Q40" s="218">
        <v>211</v>
      </c>
      <c r="R40" s="246" t="s">
        <v>159</v>
      </c>
    </row>
    <row r="41" spans="1:18" s="2" customFormat="1" ht="12">
      <c r="A41" s="185">
        <v>30</v>
      </c>
      <c r="B41" s="211" t="s">
        <v>161</v>
      </c>
      <c r="C41" s="212" t="s">
        <v>162</v>
      </c>
      <c r="D41" s="213" t="s">
        <v>77</v>
      </c>
      <c r="E41" s="213" t="s">
        <v>78</v>
      </c>
      <c r="F41" s="213" t="s">
        <v>79</v>
      </c>
      <c r="G41" s="213" t="s">
        <v>78</v>
      </c>
      <c r="H41" s="214" t="s">
        <v>90</v>
      </c>
      <c r="I41" s="235"/>
      <c r="J41" s="188"/>
      <c r="K41" s="236"/>
      <c r="L41" s="216">
        <v>1139590.72</v>
      </c>
      <c r="M41" s="215">
        <v>1303988.76</v>
      </c>
      <c r="N41" s="315">
        <f t="shared" si="0"/>
        <v>5961.83</v>
      </c>
      <c r="O41" s="322"/>
      <c r="P41" s="217"/>
      <c r="Q41" s="219">
        <v>161</v>
      </c>
      <c r="R41" s="246" t="s">
        <v>160</v>
      </c>
    </row>
    <row r="42" spans="1:18" s="2" customFormat="1" ht="12">
      <c r="A42" s="185">
        <v>31</v>
      </c>
      <c r="B42" s="211" t="s">
        <v>164</v>
      </c>
      <c r="C42" s="212" t="s">
        <v>165</v>
      </c>
      <c r="D42" s="213" t="s">
        <v>77</v>
      </c>
      <c r="E42" s="213" t="s">
        <v>78</v>
      </c>
      <c r="F42" s="213" t="s">
        <v>79</v>
      </c>
      <c r="G42" s="213" t="s">
        <v>78</v>
      </c>
      <c r="H42" s="214" t="s">
        <v>90</v>
      </c>
      <c r="I42" s="235"/>
      <c r="J42" s="188"/>
      <c r="K42" s="236"/>
      <c r="L42" s="216">
        <v>547900</v>
      </c>
      <c r="M42" s="215">
        <v>547900</v>
      </c>
      <c r="N42" s="324">
        <v>110398.61</v>
      </c>
      <c r="O42" s="220">
        <v>800</v>
      </c>
      <c r="P42" s="95">
        <v>800</v>
      </c>
      <c r="Q42" s="95">
        <v>1300</v>
      </c>
      <c r="R42" s="248" t="s">
        <v>166</v>
      </c>
    </row>
    <row r="43" spans="1:18" s="2" customFormat="1" ht="48">
      <c r="A43" s="185">
        <v>32</v>
      </c>
      <c r="B43" s="211" t="s">
        <v>164</v>
      </c>
      <c r="C43" s="212" t="s">
        <v>165</v>
      </c>
      <c r="D43" s="213" t="s">
        <v>77</v>
      </c>
      <c r="E43" s="213" t="s">
        <v>78</v>
      </c>
      <c r="F43" s="213" t="s">
        <v>79</v>
      </c>
      <c r="G43" s="213" t="s">
        <v>78</v>
      </c>
      <c r="H43" s="214" t="s">
        <v>90</v>
      </c>
      <c r="I43" s="235"/>
      <c r="J43" s="188"/>
      <c r="K43" s="236"/>
      <c r="L43" s="216">
        <v>547900</v>
      </c>
      <c r="M43" s="215">
        <v>547900</v>
      </c>
      <c r="N43" s="323">
        <v>110398.61</v>
      </c>
      <c r="O43" s="221">
        <v>1000</v>
      </c>
      <c r="P43" s="95">
        <v>1000</v>
      </c>
      <c r="Q43" s="95">
        <v>499</v>
      </c>
      <c r="R43" s="248" t="s">
        <v>167</v>
      </c>
    </row>
    <row r="44" spans="1:18" s="2" customFormat="1" ht="24">
      <c r="A44" s="185">
        <v>33</v>
      </c>
      <c r="B44" s="211" t="s">
        <v>164</v>
      </c>
      <c r="C44" s="212" t="s">
        <v>165</v>
      </c>
      <c r="D44" s="213" t="s">
        <v>77</v>
      </c>
      <c r="E44" s="213" t="s">
        <v>78</v>
      </c>
      <c r="F44" s="213" t="s">
        <v>79</v>
      </c>
      <c r="G44" s="213" t="s">
        <v>78</v>
      </c>
      <c r="H44" s="214" t="s">
        <v>90</v>
      </c>
      <c r="I44" s="235"/>
      <c r="J44" s="188"/>
      <c r="K44" s="236"/>
      <c r="L44" s="216">
        <v>547900</v>
      </c>
      <c r="M44" s="215">
        <v>547900</v>
      </c>
      <c r="N44" s="324">
        <v>110398.61</v>
      </c>
      <c r="O44" s="222">
        <v>620</v>
      </c>
      <c r="P44" s="95">
        <v>620</v>
      </c>
      <c r="Q44" s="95">
        <v>169</v>
      </c>
      <c r="R44" s="248" t="s">
        <v>168</v>
      </c>
    </row>
    <row r="45" spans="1:18" s="2" customFormat="1" ht="24">
      <c r="A45" s="185">
        <v>34</v>
      </c>
      <c r="B45" s="211" t="s">
        <v>164</v>
      </c>
      <c r="C45" s="212" t="s">
        <v>165</v>
      </c>
      <c r="D45" s="213" t="s">
        <v>77</v>
      </c>
      <c r="E45" s="213" t="s">
        <v>78</v>
      </c>
      <c r="F45" s="213" t="s">
        <v>79</v>
      </c>
      <c r="G45" s="213" t="s">
        <v>78</v>
      </c>
      <c r="H45" s="214" t="s">
        <v>90</v>
      </c>
      <c r="I45" s="235"/>
      <c r="J45" s="188"/>
      <c r="K45" s="236"/>
      <c r="L45" s="216">
        <v>547900</v>
      </c>
      <c r="M45" s="215">
        <v>547900</v>
      </c>
      <c r="N45" s="324">
        <v>110398.61</v>
      </c>
      <c r="O45" s="222">
        <v>100</v>
      </c>
      <c r="P45" s="95">
        <v>100</v>
      </c>
      <c r="Q45" s="95">
        <v>15</v>
      </c>
      <c r="R45" s="248" t="s">
        <v>169</v>
      </c>
    </row>
    <row r="46" spans="1:18" s="2" customFormat="1" ht="36.75" thickBot="1">
      <c r="A46" s="223">
        <v>35</v>
      </c>
      <c r="B46" s="224" t="s">
        <v>164</v>
      </c>
      <c r="C46" s="225" t="s">
        <v>165</v>
      </c>
      <c r="D46" s="123" t="s">
        <v>77</v>
      </c>
      <c r="E46" s="123" t="s">
        <v>78</v>
      </c>
      <c r="F46" s="123" t="s">
        <v>79</v>
      </c>
      <c r="G46" s="123" t="s">
        <v>78</v>
      </c>
      <c r="H46" s="226" t="s">
        <v>90</v>
      </c>
      <c r="I46" s="249"/>
      <c r="J46" s="213"/>
      <c r="K46" s="250"/>
      <c r="L46" s="228">
        <v>547900</v>
      </c>
      <c r="M46" s="229">
        <v>547900</v>
      </c>
      <c r="N46" s="325">
        <v>110398.61</v>
      </c>
      <c r="O46" s="230">
        <v>100</v>
      </c>
      <c r="P46" s="231">
        <v>100</v>
      </c>
      <c r="Q46" s="232">
        <v>15</v>
      </c>
      <c r="R46" s="251" t="s">
        <v>170</v>
      </c>
    </row>
    <row r="47" spans="1:18" s="2" customFormat="1" ht="12">
      <c r="A47" s="110"/>
      <c r="J47" s="110"/>
      <c r="K47" s="110"/>
      <c r="O47" s="110"/>
      <c r="P47" s="110"/>
      <c r="Q47" s="1"/>
      <c r="R47" s="1"/>
    </row>
    <row r="48" spans="1:18" s="2" customFormat="1" ht="12">
      <c r="A48" s="64" t="s">
        <v>13</v>
      </c>
      <c r="B48" s="64"/>
      <c r="C48" s="64"/>
      <c r="D48" s="64"/>
      <c r="E48" s="64"/>
      <c r="F48" s="64"/>
      <c r="G48" s="64"/>
      <c r="H48" s="64"/>
      <c r="I48" s="64"/>
      <c r="J48" s="64"/>
      <c r="K48" s="64"/>
      <c r="L48" s="64"/>
      <c r="M48" s="64"/>
      <c r="N48" s="64"/>
      <c r="O48" s="64"/>
      <c r="P48" s="64"/>
      <c r="Q48" s="64"/>
      <c r="R48" s="64"/>
    </row>
    <row r="49" spans="17:18" s="2" customFormat="1" ht="12.75" thickBot="1">
      <c r="Q49" s="1"/>
      <c r="R49" s="1"/>
    </row>
    <row r="50" spans="1:18" s="2" customFormat="1" ht="15.75" customHeight="1" thickBot="1">
      <c r="A50" s="450" t="s">
        <v>10</v>
      </c>
      <c r="B50" s="446"/>
      <c r="C50" s="446"/>
      <c r="D50" s="446"/>
      <c r="E50" s="446"/>
      <c r="F50" s="446"/>
      <c r="G50" s="446"/>
      <c r="H50" s="446"/>
      <c r="I50" s="446"/>
      <c r="J50" s="446"/>
      <c r="K50" s="446"/>
      <c r="L50" s="446"/>
      <c r="M50" s="446"/>
      <c r="N50" s="446"/>
      <c r="O50" s="446"/>
      <c r="P50" s="446"/>
      <c r="Q50" s="446"/>
      <c r="R50" s="447"/>
    </row>
    <row r="51" spans="1:17" s="2" customFormat="1" ht="32.25" customHeight="1" thickBot="1">
      <c r="A51" s="432" t="s">
        <v>65</v>
      </c>
      <c r="B51" s="437" t="s">
        <v>66</v>
      </c>
      <c r="C51" s="438"/>
      <c r="D51" s="439"/>
      <c r="E51" s="437" t="s">
        <v>67</v>
      </c>
      <c r="F51" s="438"/>
      <c r="G51" s="438"/>
      <c r="H51" s="438"/>
      <c r="I51" s="438"/>
      <c r="J51" s="438"/>
      <c r="K51" s="439"/>
      <c r="L51" s="437" t="s">
        <v>68</v>
      </c>
      <c r="M51" s="453"/>
      <c r="N51" s="453"/>
      <c r="O51" s="453"/>
      <c r="P51" s="453"/>
      <c r="Q51" s="454"/>
    </row>
    <row r="52" spans="1:17" s="2" customFormat="1" ht="53.25" customHeight="1" thickBot="1">
      <c r="A52" s="433"/>
      <c r="B52" s="3" t="s">
        <v>6</v>
      </c>
      <c r="C52" s="4" t="s">
        <v>7</v>
      </c>
      <c r="D52" s="5" t="s">
        <v>8</v>
      </c>
      <c r="E52" s="6" t="s">
        <v>60</v>
      </c>
      <c r="F52" s="7" t="s">
        <v>61</v>
      </c>
      <c r="G52" s="7" t="s">
        <v>57</v>
      </c>
      <c r="H52" s="7" t="s">
        <v>58</v>
      </c>
      <c r="I52" s="443" t="s">
        <v>8</v>
      </c>
      <c r="J52" s="444"/>
      <c r="K52" s="445"/>
      <c r="L52" s="3" t="s">
        <v>28</v>
      </c>
      <c r="M52" s="4" t="s">
        <v>29</v>
      </c>
      <c r="N52" s="4" t="s">
        <v>30</v>
      </c>
      <c r="O52" s="4" t="s">
        <v>73</v>
      </c>
      <c r="P52" s="4" t="s">
        <v>31</v>
      </c>
      <c r="Q52" s="5" t="s">
        <v>8</v>
      </c>
    </row>
    <row r="53" spans="1:17" s="2" customFormat="1" ht="15" customHeight="1">
      <c r="A53" s="167">
        <v>1</v>
      </c>
      <c r="B53" s="257">
        <f>268993*0.51</f>
        <v>137186.43</v>
      </c>
      <c r="C53" s="257">
        <f>268993*0.49</f>
        <v>131806.57</v>
      </c>
      <c r="D53" s="258">
        <f aca="true" t="shared" si="1" ref="D53:D66">SUM(B53:C53)</f>
        <v>268993</v>
      </c>
      <c r="E53" s="180" t="s">
        <v>115</v>
      </c>
      <c r="F53" s="181" t="s">
        <v>115</v>
      </c>
      <c r="G53" s="181" t="s">
        <v>115</v>
      </c>
      <c r="H53" s="181" t="s">
        <v>115</v>
      </c>
      <c r="I53" s="451">
        <f>D53</f>
        <v>268993</v>
      </c>
      <c r="J53" s="451"/>
      <c r="K53" s="452"/>
      <c r="L53" s="168" t="s">
        <v>115</v>
      </c>
      <c r="M53" s="181" t="s">
        <v>115</v>
      </c>
      <c r="N53" s="181" t="s">
        <v>115</v>
      </c>
      <c r="O53" s="260">
        <f>I53</f>
        <v>268993</v>
      </c>
      <c r="P53" s="261" t="s">
        <v>115</v>
      </c>
      <c r="Q53" s="259">
        <f aca="true" t="shared" si="2" ref="Q53:Q59">SUM(L53:P53)</f>
        <v>268993</v>
      </c>
    </row>
    <row r="54" spans="1:17" s="2" customFormat="1" ht="12">
      <c r="A54" s="185">
        <v>2</v>
      </c>
      <c r="B54" s="263">
        <f>(1080*16)*0.51</f>
        <v>8812.8</v>
      </c>
      <c r="C54" s="263">
        <f>(1080*16)*0.49</f>
        <v>8467.2</v>
      </c>
      <c r="D54" s="264">
        <f t="shared" si="1"/>
        <v>17280</v>
      </c>
      <c r="E54" s="190" t="s">
        <v>115</v>
      </c>
      <c r="F54" s="191" t="s">
        <v>115</v>
      </c>
      <c r="G54" s="191" t="s">
        <v>115</v>
      </c>
      <c r="H54" s="191" t="s">
        <v>115</v>
      </c>
      <c r="I54" s="428">
        <f aca="true" t="shared" si="3" ref="I54:I59">D54</f>
        <v>17280</v>
      </c>
      <c r="J54" s="428"/>
      <c r="K54" s="429"/>
      <c r="L54" s="261" t="s">
        <v>115</v>
      </c>
      <c r="M54" s="261" t="s">
        <v>115</v>
      </c>
      <c r="N54" s="261" t="s">
        <v>115</v>
      </c>
      <c r="O54" s="95">
        <f aca="true" t="shared" si="4" ref="O54:O59">I54</f>
        <v>17280</v>
      </c>
      <c r="P54" s="261" t="s">
        <v>115</v>
      </c>
      <c r="Q54" s="265">
        <f t="shared" si="2"/>
        <v>17280</v>
      </c>
    </row>
    <row r="55" spans="1:17" s="2" customFormat="1" ht="12">
      <c r="A55" s="185">
        <v>3</v>
      </c>
      <c r="B55" s="263">
        <f>312013*0.51</f>
        <v>159126.63</v>
      </c>
      <c r="C55" s="263">
        <f>312013*0.49</f>
        <v>152886.37</v>
      </c>
      <c r="D55" s="264">
        <f t="shared" si="1"/>
        <v>312013</v>
      </c>
      <c r="E55" s="190" t="s">
        <v>115</v>
      </c>
      <c r="F55" s="191" t="s">
        <v>115</v>
      </c>
      <c r="G55" s="191" t="s">
        <v>115</v>
      </c>
      <c r="H55" s="191" t="s">
        <v>115</v>
      </c>
      <c r="I55" s="428">
        <f t="shared" si="3"/>
        <v>312013</v>
      </c>
      <c r="J55" s="428"/>
      <c r="K55" s="429"/>
      <c r="L55" s="261" t="s">
        <v>115</v>
      </c>
      <c r="M55" s="261" t="s">
        <v>115</v>
      </c>
      <c r="N55" s="261" t="s">
        <v>115</v>
      </c>
      <c r="O55" s="95">
        <f t="shared" si="4"/>
        <v>312013</v>
      </c>
      <c r="P55" s="261" t="s">
        <v>115</v>
      </c>
      <c r="Q55" s="265">
        <f t="shared" si="2"/>
        <v>312013</v>
      </c>
    </row>
    <row r="56" spans="1:17" s="2" customFormat="1" ht="12">
      <c r="A56" s="185">
        <v>4</v>
      </c>
      <c r="B56" s="263">
        <f>1200000*0.51</f>
        <v>612000</v>
      </c>
      <c r="C56" s="263">
        <f>1200000*0.49</f>
        <v>588000</v>
      </c>
      <c r="D56" s="264">
        <f t="shared" si="1"/>
        <v>1200000</v>
      </c>
      <c r="E56" s="190" t="s">
        <v>115</v>
      </c>
      <c r="F56" s="191" t="s">
        <v>115</v>
      </c>
      <c r="G56" s="191" t="s">
        <v>115</v>
      </c>
      <c r="H56" s="191" t="s">
        <v>115</v>
      </c>
      <c r="I56" s="428">
        <f t="shared" si="3"/>
        <v>1200000</v>
      </c>
      <c r="J56" s="428"/>
      <c r="K56" s="429"/>
      <c r="L56" s="261" t="s">
        <v>115</v>
      </c>
      <c r="M56" s="261" t="s">
        <v>115</v>
      </c>
      <c r="N56" s="261" t="s">
        <v>115</v>
      </c>
      <c r="O56" s="95">
        <f t="shared" si="4"/>
        <v>1200000</v>
      </c>
      <c r="P56" s="261" t="s">
        <v>115</v>
      </c>
      <c r="Q56" s="265">
        <f t="shared" si="2"/>
        <v>1200000</v>
      </c>
    </row>
    <row r="57" spans="1:17" s="2" customFormat="1" ht="12">
      <c r="A57" s="185">
        <v>5</v>
      </c>
      <c r="B57" s="263">
        <f>312013*0.51</f>
        <v>159126.63</v>
      </c>
      <c r="C57" s="263">
        <f>312013*0.49</f>
        <v>152886.37</v>
      </c>
      <c r="D57" s="264">
        <f t="shared" si="1"/>
        <v>312013</v>
      </c>
      <c r="E57" s="190" t="s">
        <v>115</v>
      </c>
      <c r="F57" s="191" t="s">
        <v>115</v>
      </c>
      <c r="G57" s="191" t="s">
        <v>115</v>
      </c>
      <c r="H57" s="191" t="s">
        <v>115</v>
      </c>
      <c r="I57" s="428">
        <f t="shared" si="3"/>
        <v>312013</v>
      </c>
      <c r="J57" s="428"/>
      <c r="K57" s="429"/>
      <c r="L57" s="261" t="s">
        <v>115</v>
      </c>
      <c r="M57" s="261" t="s">
        <v>115</v>
      </c>
      <c r="N57" s="261" t="s">
        <v>115</v>
      </c>
      <c r="O57" s="95">
        <f t="shared" si="4"/>
        <v>312013</v>
      </c>
      <c r="P57" s="261" t="s">
        <v>115</v>
      </c>
      <c r="Q57" s="265">
        <f t="shared" si="2"/>
        <v>312013</v>
      </c>
    </row>
    <row r="58" spans="1:17" s="2" customFormat="1" ht="12">
      <c r="A58" s="185">
        <v>6</v>
      </c>
      <c r="B58" s="263">
        <f>1200000*0.51</f>
        <v>612000</v>
      </c>
      <c r="C58" s="263">
        <f>1200000*0.49</f>
        <v>588000</v>
      </c>
      <c r="D58" s="264">
        <f t="shared" si="1"/>
        <v>1200000</v>
      </c>
      <c r="E58" s="190" t="s">
        <v>115</v>
      </c>
      <c r="F58" s="191" t="s">
        <v>115</v>
      </c>
      <c r="G58" s="191" t="s">
        <v>115</v>
      </c>
      <c r="H58" s="191" t="s">
        <v>115</v>
      </c>
      <c r="I58" s="428">
        <f t="shared" si="3"/>
        <v>1200000</v>
      </c>
      <c r="J58" s="428"/>
      <c r="K58" s="429"/>
      <c r="L58" s="261" t="s">
        <v>115</v>
      </c>
      <c r="M58" s="261" t="s">
        <v>115</v>
      </c>
      <c r="N58" s="261" t="s">
        <v>115</v>
      </c>
      <c r="O58" s="95">
        <f t="shared" si="4"/>
        <v>1200000</v>
      </c>
      <c r="P58" s="261" t="s">
        <v>115</v>
      </c>
      <c r="Q58" s="265">
        <f t="shared" si="2"/>
        <v>1200000</v>
      </c>
    </row>
    <row r="59" spans="1:17" s="2" customFormat="1" ht="12">
      <c r="A59" s="185">
        <v>7</v>
      </c>
      <c r="B59" s="263">
        <f>1200000*0.51</f>
        <v>612000</v>
      </c>
      <c r="C59" s="263">
        <f>1200000*0.49</f>
        <v>588000</v>
      </c>
      <c r="D59" s="264">
        <f t="shared" si="1"/>
        <v>1200000</v>
      </c>
      <c r="E59" s="190" t="s">
        <v>115</v>
      </c>
      <c r="F59" s="191" t="s">
        <v>115</v>
      </c>
      <c r="G59" s="191" t="s">
        <v>115</v>
      </c>
      <c r="H59" s="191" t="s">
        <v>115</v>
      </c>
      <c r="I59" s="428">
        <f t="shared" si="3"/>
        <v>1200000</v>
      </c>
      <c r="J59" s="428"/>
      <c r="K59" s="429"/>
      <c r="L59" s="261" t="s">
        <v>115</v>
      </c>
      <c r="M59" s="261" t="s">
        <v>115</v>
      </c>
      <c r="N59" s="261" t="s">
        <v>115</v>
      </c>
      <c r="O59" s="95">
        <f t="shared" si="4"/>
        <v>1200000</v>
      </c>
      <c r="P59" s="261" t="s">
        <v>115</v>
      </c>
      <c r="Q59" s="265">
        <f t="shared" si="2"/>
        <v>1200000</v>
      </c>
    </row>
    <row r="60" spans="1:17" s="2" customFormat="1" ht="12">
      <c r="A60" s="185">
        <v>8</v>
      </c>
      <c r="B60" s="134">
        <v>881</v>
      </c>
      <c r="C60" s="128" t="s">
        <v>115</v>
      </c>
      <c r="D60" s="133">
        <f t="shared" si="1"/>
        <v>881</v>
      </c>
      <c r="E60" s="131">
        <v>11</v>
      </c>
      <c r="F60" s="95">
        <v>165</v>
      </c>
      <c r="G60" s="95">
        <v>705</v>
      </c>
      <c r="H60" s="128" t="s">
        <v>115</v>
      </c>
      <c r="I60" s="428">
        <f aca="true" t="shared" si="5" ref="I60:I66">SUM(E60:H60)</f>
        <v>881</v>
      </c>
      <c r="J60" s="428"/>
      <c r="K60" s="419"/>
      <c r="L60" s="130" t="s">
        <v>115</v>
      </c>
      <c r="M60" s="261" t="s">
        <v>115</v>
      </c>
      <c r="N60" s="261" t="s">
        <v>115</v>
      </c>
      <c r="O60" s="95">
        <v>881</v>
      </c>
      <c r="P60" s="261" t="s">
        <v>115</v>
      </c>
      <c r="Q60" s="135">
        <f>SUM(L60:P60)</f>
        <v>881</v>
      </c>
    </row>
    <row r="61" spans="1:17" s="2" customFormat="1" ht="12">
      <c r="A61" s="185">
        <v>9</v>
      </c>
      <c r="B61" s="263">
        <v>134</v>
      </c>
      <c r="C61" s="266">
        <v>225</v>
      </c>
      <c r="D61" s="265">
        <f t="shared" si="1"/>
        <v>359</v>
      </c>
      <c r="E61" s="263">
        <v>316</v>
      </c>
      <c r="F61" s="266">
        <v>43</v>
      </c>
      <c r="G61" s="191" t="s">
        <v>115</v>
      </c>
      <c r="H61" s="191" t="s">
        <v>115</v>
      </c>
      <c r="I61" s="416">
        <f t="shared" si="5"/>
        <v>359</v>
      </c>
      <c r="J61" s="417"/>
      <c r="K61" s="418"/>
      <c r="L61" s="267">
        <v>98</v>
      </c>
      <c r="M61" s="261" t="s">
        <v>115</v>
      </c>
      <c r="N61" s="261" t="s">
        <v>115</v>
      </c>
      <c r="O61" s="266">
        <v>261</v>
      </c>
      <c r="P61" s="261" t="s">
        <v>115</v>
      </c>
      <c r="Q61" s="265">
        <f aca="true" t="shared" si="6" ref="Q61:Q66">SUM(L61:P61)</f>
        <v>359</v>
      </c>
    </row>
    <row r="62" spans="1:17" s="2" customFormat="1" ht="12">
      <c r="A62" s="223">
        <v>10</v>
      </c>
      <c r="B62" s="263">
        <v>13</v>
      </c>
      <c r="C62" s="266">
        <v>15</v>
      </c>
      <c r="D62" s="265">
        <f t="shared" si="1"/>
        <v>28</v>
      </c>
      <c r="E62" s="190" t="s">
        <v>115</v>
      </c>
      <c r="F62" s="191" t="s">
        <v>115</v>
      </c>
      <c r="G62" s="191" t="s">
        <v>115</v>
      </c>
      <c r="H62" s="266">
        <v>28</v>
      </c>
      <c r="I62" s="419">
        <f t="shared" si="5"/>
        <v>28</v>
      </c>
      <c r="J62" s="420"/>
      <c r="K62" s="421"/>
      <c r="L62" s="267">
        <v>3</v>
      </c>
      <c r="M62" s="261" t="s">
        <v>115</v>
      </c>
      <c r="N62" s="261" t="s">
        <v>115</v>
      </c>
      <c r="O62" s="266">
        <v>25</v>
      </c>
      <c r="P62" s="261" t="s">
        <v>115</v>
      </c>
      <c r="Q62" s="265">
        <f t="shared" si="6"/>
        <v>28</v>
      </c>
    </row>
    <row r="63" spans="1:17" s="2" customFormat="1" ht="12">
      <c r="A63" s="223">
        <v>11</v>
      </c>
      <c r="B63" s="263">
        <v>1814</v>
      </c>
      <c r="C63" s="266">
        <v>2165</v>
      </c>
      <c r="D63" s="265">
        <f t="shared" si="1"/>
        <v>3979</v>
      </c>
      <c r="E63" s="190" t="s">
        <v>115</v>
      </c>
      <c r="F63" s="191" t="s">
        <v>115</v>
      </c>
      <c r="G63" s="191" t="s">
        <v>115</v>
      </c>
      <c r="H63" s="266">
        <v>3979</v>
      </c>
      <c r="I63" s="419">
        <f t="shared" si="5"/>
        <v>3979</v>
      </c>
      <c r="J63" s="420"/>
      <c r="K63" s="421"/>
      <c r="L63" s="267">
        <v>654</v>
      </c>
      <c r="M63" s="261" t="s">
        <v>115</v>
      </c>
      <c r="N63" s="261" t="s">
        <v>115</v>
      </c>
      <c r="O63" s="266">
        <v>3325</v>
      </c>
      <c r="P63" s="261" t="s">
        <v>115</v>
      </c>
      <c r="Q63" s="265">
        <f t="shared" si="6"/>
        <v>3979</v>
      </c>
    </row>
    <row r="64" spans="1:17" s="2" customFormat="1" ht="12">
      <c r="A64" s="223">
        <v>12</v>
      </c>
      <c r="B64" s="263">
        <v>28</v>
      </c>
      <c r="C64" s="266">
        <v>32</v>
      </c>
      <c r="D64" s="265">
        <f t="shared" si="1"/>
        <v>60</v>
      </c>
      <c r="E64" s="263">
        <v>12</v>
      </c>
      <c r="F64" s="266">
        <v>8</v>
      </c>
      <c r="G64" s="266">
        <v>17</v>
      </c>
      <c r="H64" s="266">
        <v>23</v>
      </c>
      <c r="I64" s="419">
        <f t="shared" si="5"/>
        <v>60</v>
      </c>
      <c r="J64" s="420"/>
      <c r="K64" s="421"/>
      <c r="L64" s="267">
        <v>6</v>
      </c>
      <c r="M64" s="261" t="s">
        <v>115</v>
      </c>
      <c r="N64" s="261" t="s">
        <v>115</v>
      </c>
      <c r="O64" s="266">
        <v>54</v>
      </c>
      <c r="P64" s="261" t="s">
        <v>115</v>
      </c>
      <c r="Q64" s="265">
        <f t="shared" si="6"/>
        <v>60</v>
      </c>
    </row>
    <row r="65" spans="1:17" s="2" customFormat="1" ht="12">
      <c r="A65" s="223">
        <v>13</v>
      </c>
      <c r="B65" s="263">
        <v>114</v>
      </c>
      <c r="C65" s="266">
        <v>135</v>
      </c>
      <c r="D65" s="265">
        <f t="shared" si="1"/>
        <v>249</v>
      </c>
      <c r="E65" s="263">
        <v>249</v>
      </c>
      <c r="F65" s="191" t="s">
        <v>115</v>
      </c>
      <c r="G65" s="191" t="s">
        <v>115</v>
      </c>
      <c r="H65" s="191" t="s">
        <v>115</v>
      </c>
      <c r="I65" s="419">
        <f t="shared" si="5"/>
        <v>249</v>
      </c>
      <c r="J65" s="420"/>
      <c r="K65" s="421"/>
      <c r="L65" s="267">
        <v>58</v>
      </c>
      <c r="M65" s="261" t="s">
        <v>115</v>
      </c>
      <c r="N65" s="261" t="s">
        <v>115</v>
      </c>
      <c r="O65" s="266">
        <v>191</v>
      </c>
      <c r="P65" s="261" t="s">
        <v>115</v>
      </c>
      <c r="Q65" s="265">
        <f t="shared" si="6"/>
        <v>249</v>
      </c>
    </row>
    <row r="66" spans="1:17" s="2" customFormat="1" ht="12">
      <c r="A66" s="288">
        <v>14</v>
      </c>
      <c r="B66" s="131">
        <v>192</v>
      </c>
      <c r="C66" s="95">
        <v>121</v>
      </c>
      <c r="D66" s="133">
        <f t="shared" si="1"/>
        <v>313</v>
      </c>
      <c r="E66" s="131">
        <v>58</v>
      </c>
      <c r="F66" s="95">
        <v>46</v>
      </c>
      <c r="G66" s="95">
        <v>209</v>
      </c>
      <c r="H66" s="128" t="s">
        <v>115</v>
      </c>
      <c r="I66" s="428">
        <f t="shared" si="5"/>
        <v>313</v>
      </c>
      <c r="J66" s="428"/>
      <c r="K66" s="419"/>
      <c r="L66" s="131">
        <v>49</v>
      </c>
      <c r="M66" s="261" t="s">
        <v>115</v>
      </c>
      <c r="N66" s="261" t="s">
        <v>115</v>
      </c>
      <c r="O66" s="95">
        <v>264</v>
      </c>
      <c r="P66" s="261" t="s">
        <v>115</v>
      </c>
      <c r="Q66" s="265">
        <f t="shared" si="6"/>
        <v>313</v>
      </c>
    </row>
    <row r="67" spans="1:17" s="2" customFormat="1" ht="13.5">
      <c r="A67" s="223">
        <v>15</v>
      </c>
      <c r="B67" s="263">
        <v>261</v>
      </c>
      <c r="C67" s="266">
        <v>33</v>
      </c>
      <c r="D67" s="112">
        <f>SUM(B67+C67)</f>
        <v>294</v>
      </c>
      <c r="E67" s="190" t="s">
        <v>115</v>
      </c>
      <c r="F67" s="266">
        <v>96</v>
      </c>
      <c r="G67" s="266">
        <v>183</v>
      </c>
      <c r="H67" s="266">
        <v>15</v>
      </c>
      <c r="I67" s="416">
        <f>SUM(F67+G67+H67)</f>
        <v>294</v>
      </c>
      <c r="J67" s="417"/>
      <c r="K67" s="418"/>
      <c r="L67" s="267">
        <v>9</v>
      </c>
      <c r="M67" s="261" t="s">
        <v>115</v>
      </c>
      <c r="N67" s="261" t="s">
        <v>115</v>
      </c>
      <c r="O67" s="266">
        <v>285</v>
      </c>
      <c r="P67" s="261" t="s">
        <v>115</v>
      </c>
      <c r="Q67" s="118">
        <v>294</v>
      </c>
    </row>
    <row r="68" spans="1:18" s="2" customFormat="1" ht="13.5">
      <c r="A68" s="223">
        <v>16</v>
      </c>
      <c r="B68" s="263">
        <v>346</v>
      </c>
      <c r="C68" s="266">
        <v>28</v>
      </c>
      <c r="D68" s="102">
        <f>SUM(B68:C68)</f>
        <v>374</v>
      </c>
      <c r="E68" s="190" t="s">
        <v>115</v>
      </c>
      <c r="F68" s="266">
        <v>78</v>
      </c>
      <c r="G68" s="266">
        <v>251</v>
      </c>
      <c r="H68" s="266">
        <v>45</v>
      </c>
      <c r="I68" s="419">
        <f>SUM(F68+G68+H68)</f>
        <v>374</v>
      </c>
      <c r="J68" s="420"/>
      <c r="K68" s="421"/>
      <c r="L68" s="267">
        <v>34</v>
      </c>
      <c r="M68" s="261" t="s">
        <v>115</v>
      </c>
      <c r="N68" s="261" t="s">
        <v>115</v>
      </c>
      <c r="O68" s="266">
        <v>340</v>
      </c>
      <c r="P68" s="261" t="s">
        <v>115</v>
      </c>
      <c r="Q68" s="113">
        <v>374</v>
      </c>
      <c r="R68" s="94"/>
    </row>
    <row r="69" spans="1:18" s="2" customFormat="1" ht="13.5">
      <c r="A69" s="223">
        <v>17</v>
      </c>
      <c r="B69" s="263">
        <v>1748</v>
      </c>
      <c r="C69" s="266">
        <v>154</v>
      </c>
      <c r="D69" s="115">
        <f>SUM(B69:C69)</f>
        <v>1902</v>
      </c>
      <c r="E69" s="268">
        <v>37</v>
      </c>
      <c r="F69" s="95">
        <v>735</v>
      </c>
      <c r="G69" s="95">
        <v>876</v>
      </c>
      <c r="H69" s="95">
        <v>254</v>
      </c>
      <c r="I69" s="419">
        <f aca="true" t="shared" si="7" ref="I69:I74">SUM(E69:H69)</f>
        <v>1902</v>
      </c>
      <c r="J69" s="420"/>
      <c r="K69" s="421"/>
      <c r="L69" s="267">
        <v>44</v>
      </c>
      <c r="M69" s="261" t="s">
        <v>115</v>
      </c>
      <c r="N69" s="266">
        <v>1</v>
      </c>
      <c r="O69" s="266">
        <v>1857</v>
      </c>
      <c r="P69" s="261" t="s">
        <v>115</v>
      </c>
      <c r="Q69" s="113">
        <v>1902</v>
      </c>
      <c r="R69" s="94"/>
    </row>
    <row r="70" spans="1:18" s="2" customFormat="1" ht="13.5">
      <c r="A70" s="223">
        <v>18</v>
      </c>
      <c r="B70" s="263">
        <v>24</v>
      </c>
      <c r="C70" s="266">
        <v>16</v>
      </c>
      <c r="D70" s="113">
        <f aca="true" t="shared" si="8" ref="D70:D75">SUM(B70:C70)</f>
        <v>40</v>
      </c>
      <c r="E70" s="269" t="s">
        <v>115</v>
      </c>
      <c r="F70" s="270">
        <v>14</v>
      </c>
      <c r="G70" s="270">
        <v>26</v>
      </c>
      <c r="H70" s="271" t="s">
        <v>115</v>
      </c>
      <c r="I70" s="425">
        <f t="shared" si="7"/>
        <v>40</v>
      </c>
      <c r="J70" s="426"/>
      <c r="K70" s="427"/>
      <c r="L70" s="273">
        <v>2</v>
      </c>
      <c r="M70" s="274" t="s">
        <v>115</v>
      </c>
      <c r="N70" s="274" t="s">
        <v>115</v>
      </c>
      <c r="O70" s="275">
        <v>38</v>
      </c>
      <c r="P70" s="274" t="s">
        <v>115</v>
      </c>
      <c r="Q70" s="113">
        <v>40</v>
      </c>
      <c r="R70" s="94"/>
    </row>
    <row r="71" spans="1:18" s="2" customFormat="1" ht="13.5">
      <c r="A71" s="223">
        <v>19</v>
      </c>
      <c r="B71" s="263">
        <v>1233</v>
      </c>
      <c r="C71" s="266">
        <v>194</v>
      </c>
      <c r="D71" s="113">
        <f t="shared" si="8"/>
        <v>1427</v>
      </c>
      <c r="E71" s="276">
        <v>102</v>
      </c>
      <c r="F71" s="270">
        <v>922</v>
      </c>
      <c r="G71" s="270">
        <v>336</v>
      </c>
      <c r="H71" s="270">
        <v>67</v>
      </c>
      <c r="I71" s="425">
        <f t="shared" si="7"/>
        <v>1427</v>
      </c>
      <c r="J71" s="426"/>
      <c r="K71" s="427"/>
      <c r="L71" s="273">
        <v>44</v>
      </c>
      <c r="M71" s="274" t="s">
        <v>115</v>
      </c>
      <c r="N71" s="274" t="s">
        <v>115</v>
      </c>
      <c r="O71" s="275">
        <v>1383</v>
      </c>
      <c r="P71" s="274" t="s">
        <v>115</v>
      </c>
      <c r="Q71" s="113">
        <v>1427</v>
      </c>
      <c r="R71" s="94"/>
    </row>
    <row r="72" spans="1:18" s="2" customFormat="1" ht="13.5">
      <c r="A72" s="223">
        <v>20</v>
      </c>
      <c r="B72" s="263">
        <v>202</v>
      </c>
      <c r="C72" s="266">
        <v>28</v>
      </c>
      <c r="D72" s="113">
        <f t="shared" si="8"/>
        <v>230</v>
      </c>
      <c r="E72" s="269" t="s">
        <v>115</v>
      </c>
      <c r="F72" s="270">
        <v>101</v>
      </c>
      <c r="G72" s="270">
        <v>116</v>
      </c>
      <c r="H72" s="270">
        <v>13</v>
      </c>
      <c r="I72" s="425">
        <f t="shared" si="7"/>
        <v>230</v>
      </c>
      <c r="J72" s="426"/>
      <c r="K72" s="427"/>
      <c r="L72" s="273">
        <v>10</v>
      </c>
      <c r="M72" s="274" t="s">
        <v>115</v>
      </c>
      <c r="N72" s="274" t="s">
        <v>115</v>
      </c>
      <c r="O72" s="275">
        <v>220</v>
      </c>
      <c r="P72" s="274" t="s">
        <v>115</v>
      </c>
      <c r="Q72" s="113">
        <v>230</v>
      </c>
      <c r="R72" s="94"/>
    </row>
    <row r="73" spans="1:18" s="2" customFormat="1" ht="13.5">
      <c r="A73" s="223">
        <v>21</v>
      </c>
      <c r="B73" s="263">
        <v>1000</v>
      </c>
      <c r="C73" s="266"/>
      <c r="D73" s="102">
        <f t="shared" si="8"/>
        <v>1000</v>
      </c>
      <c r="E73" s="190" t="s">
        <v>115</v>
      </c>
      <c r="F73" s="266">
        <v>238</v>
      </c>
      <c r="G73" s="266">
        <v>641</v>
      </c>
      <c r="H73" s="266">
        <v>121</v>
      </c>
      <c r="I73" s="419">
        <f t="shared" si="7"/>
        <v>1000</v>
      </c>
      <c r="J73" s="420"/>
      <c r="K73" s="421"/>
      <c r="L73" s="267">
        <v>27</v>
      </c>
      <c r="M73" s="261" t="s">
        <v>115</v>
      </c>
      <c r="N73" s="261" t="s">
        <v>115</v>
      </c>
      <c r="O73" s="266">
        <v>973</v>
      </c>
      <c r="P73" s="261" t="s">
        <v>115</v>
      </c>
      <c r="Q73" s="113">
        <v>1000</v>
      </c>
      <c r="R73" s="94"/>
    </row>
    <row r="74" spans="1:18" s="2" customFormat="1" ht="13.5">
      <c r="A74" s="223">
        <v>22</v>
      </c>
      <c r="B74" s="263">
        <v>468</v>
      </c>
      <c r="C74" s="266">
        <v>1066</v>
      </c>
      <c r="D74" s="102">
        <f t="shared" si="8"/>
        <v>1534</v>
      </c>
      <c r="E74" s="190" t="s">
        <v>115</v>
      </c>
      <c r="F74" s="266">
        <v>351</v>
      </c>
      <c r="G74" s="266">
        <v>1145</v>
      </c>
      <c r="H74" s="266">
        <v>38</v>
      </c>
      <c r="I74" s="419">
        <f t="shared" si="7"/>
        <v>1534</v>
      </c>
      <c r="J74" s="420"/>
      <c r="K74" s="421"/>
      <c r="L74" s="267">
        <v>34</v>
      </c>
      <c r="M74" s="261" t="s">
        <v>115</v>
      </c>
      <c r="N74" s="261" t="s">
        <v>115</v>
      </c>
      <c r="O74" s="266">
        <v>1500</v>
      </c>
      <c r="P74" s="261" t="s">
        <v>115</v>
      </c>
      <c r="Q74" s="113">
        <v>1534</v>
      </c>
      <c r="R74" s="94"/>
    </row>
    <row r="75" spans="1:18" s="2" customFormat="1" ht="13.5">
      <c r="A75" s="223">
        <v>23</v>
      </c>
      <c r="B75" s="263">
        <v>200</v>
      </c>
      <c r="C75" s="266">
        <v>20</v>
      </c>
      <c r="D75" s="277">
        <f t="shared" si="8"/>
        <v>220</v>
      </c>
      <c r="E75" s="278" t="s">
        <v>115</v>
      </c>
      <c r="F75" s="263">
        <v>80</v>
      </c>
      <c r="G75" s="266">
        <v>100</v>
      </c>
      <c r="H75" s="266">
        <v>40</v>
      </c>
      <c r="I75" s="419">
        <f>SUM(F75:H75)</f>
        <v>220</v>
      </c>
      <c r="J75" s="420"/>
      <c r="K75" s="421"/>
      <c r="L75" s="267">
        <v>5</v>
      </c>
      <c r="M75" s="261" t="s">
        <v>115</v>
      </c>
      <c r="N75" s="261" t="s">
        <v>115</v>
      </c>
      <c r="O75" s="266">
        <v>215</v>
      </c>
      <c r="P75" s="261" t="s">
        <v>115</v>
      </c>
      <c r="Q75" s="113">
        <v>220</v>
      </c>
      <c r="R75" s="94"/>
    </row>
    <row r="76" spans="1:17" s="2" customFormat="1" ht="13.5">
      <c r="A76" s="223">
        <v>24</v>
      </c>
      <c r="B76" s="270">
        <v>10561</v>
      </c>
      <c r="C76" s="270">
        <v>4786</v>
      </c>
      <c r="D76" s="272">
        <f aca="true" t="shared" si="9" ref="D76:D82">+C76+B76</f>
        <v>15347</v>
      </c>
      <c r="E76" s="276">
        <v>4391</v>
      </c>
      <c r="F76" s="270">
        <v>2088</v>
      </c>
      <c r="G76" s="270">
        <v>6757</v>
      </c>
      <c r="H76" s="270">
        <v>2111</v>
      </c>
      <c r="I76" s="428">
        <f>SUM(E76:H76)</f>
        <v>15347</v>
      </c>
      <c r="J76" s="428"/>
      <c r="K76" s="419"/>
      <c r="L76" s="276">
        <f aca="true" t="shared" si="10" ref="L76:L82">+I76*7.59/100</f>
        <v>1164.8373</v>
      </c>
      <c r="M76" s="261" t="s">
        <v>115</v>
      </c>
      <c r="N76" s="261" t="s">
        <v>115</v>
      </c>
      <c r="O76" s="270">
        <f aca="true" t="shared" si="11" ref="O76:O82">+I76*92.41/100</f>
        <v>14182.1627</v>
      </c>
      <c r="P76" s="261" t="s">
        <v>115</v>
      </c>
      <c r="Q76" s="115">
        <v>15347</v>
      </c>
    </row>
    <row r="77" spans="1:17" s="2" customFormat="1" ht="13.5">
      <c r="A77" s="223">
        <v>25</v>
      </c>
      <c r="B77" s="95">
        <v>8166.780000000001</v>
      </c>
      <c r="C77" s="95">
        <v>5675.219999999999</v>
      </c>
      <c r="D77" s="279">
        <f t="shared" si="9"/>
        <v>13842</v>
      </c>
      <c r="E77" s="139" t="s">
        <v>115</v>
      </c>
      <c r="F77" s="95">
        <v>692.1</v>
      </c>
      <c r="G77" s="95">
        <v>6505.74</v>
      </c>
      <c r="H77" s="95">
        <v>6644.16</v>
      </c>
      <c r="I77" s="428">
        <f aca="true" t="shared" si="12" ref="I77:I82">SUM(E77:H77)</f>
        <v>13842</v>
      </c>
      <c r="J77" s="428"/>
      <c r="K77" s="419"/>
      <c r="L77" s="276">
        <f t="shared" si="10"/>
        <v>1050.6078</v>
      </c>
      <c r="M77" s="261" t="s">
        <v>115</v>
      </c>
      <c r="N77" s="261" t="s">
        <v>115</v>
      </c>
      <c r="O77" s="270">
        <f t="shared" si="11"/>
        <v>12791.3922</v>
      </c>
      <c r="P77" s="261" t="s">
        <v>115</v>
      </c>
      <c r="Q77" s="115">
        <v>13842</v>
      </c>
    </row>
    <row r="78" spans="1:18" s="2" customFormat="1" ht="13.5">
      <c r="A78" s="223">
        <v>26</v>
      </c>
      <c r="B78" s="95">
        <v>3119</v>
      </c>
      <c r="C78" s="95">
        <v>1807</v>
      </c>
      <c r="D78" s="272">
        <f t="shared" si="9"/>
        <v>4926</v>
      </c>
      <c r="E78" s="131">
        <v>1066</v>
      </c>
      <c r="F78" s="95">
        <v>893</v>
      </c>
      <c r="G78" s="95">
        <v>2670</v>
      </c>
      <c r="H78" s="95">
        <v>297</v>
      </c>
      <c r="I78" s="428">
        <f t="shared" si="12"/>
        <v>4926</v>
      </c>
      <c r="J78" s="428"/>
      <c r="K78" s="419"/>
      <c r="L78" s="276">
        <f t="shared" si="10"/>
        <v>373.88339999999994</v>
      </c>
      <c r="M78" s="261" t="s">
        <v>115</v>
      </c>
      <c r="N78" s="261" t="s">
        <v>115</v>
      </c>
      <c r="O78" s="270">
        <f t="shared" si="11"/>
        <v>4552.116599999999</v>
      </c>
      <c r="P78" s="261" t="s">
        <v>115</v>
      </c>
      <c r="Q78" s="113">
        <v>4926</v>
      </c>
      <c r="R78" s="94"/>
    </row>
    <row r="79" spans="1:18" s="2" customFormat="1" ht="13.5">
      <c r="A79" s="223">
        <v>27</v>
      </c>
      <c r="B79" s="95">
        <v>2099</v>
      </c>
      <c r="C79" s="128" t="s">
        <v>115</v>
      </c>
      <c r="D79" s="272">
        <f t="shared" si="9"/>
        <v>2099</v>
      </c>
      <c r="E79" s="130" t="s">
        <v>115</v>
      </c>
      <c r="F79" s="95">
        <v>358</v>
      </c>
      <c r="G79" s="95">
        <v>1690</v>
      </c>
      <c r="H79" s="95">
        <v>51</v>
      </c>
      <c r="I79" s="428">
        <f t="shared" si="12"/>
        <v>2099</v>
      </c>
      <c r="J79" s="428"/>
      <c r="K79" s="419"/>
      <c r="L79" s="276">
        <f t="shared" si="10"/>
        <v>159.3141</v>
      </c>
      <c r="M79" s="261" t="s">
        <v>115</v>
      </c>
      <c r="N79" s="261" t="s">
        <v>115</v>
      </c>
      <c r="O79" s="270">
        <f t="shared" si="11"/>
        <v>1939.6859</v>
      </c>
      <c r="P79" s="261" t="s">
        <v>115</v>
      </c>
      <c r="Q79" s="113">
        <v>2099</v>
      </c>
      <c r="R79" s="94"/>
    </row>
    <row r="80" spans="1:18" s="2" customFormat="1" ht="13.5">
      <c r="A80" s="223">
        <v>28</v>
      </c>
      <c r="B80" s="95">
        <v>314</v>
      </c>
      <c r="C80" s="95">
        <v>251</v>
      </c>
      <c r="D80" s="272">
        <f t="shared" si="9"/>
        <v>565</v>
      </c>
      <c r="E80" s="131">
        <v>178</v>
      </c>
      <c r="F80" s="95">
        <v>189</v>
      </c>
      <c r="G80" s="95">
        <v>194</v>
      </c>
      <c r="H80" s="95">
        <v>4</v>
      </c>
      <c r="I80" s="428">
        <f t="shared" si="12"/>
        <v>565</v>
      </c>
      <c r="J80" s="428"/>
      <c r="K80" s="419"/>
      <c r="L80" s="276">
        <f t="shared" si="10"/>
        <v>42.883500000000005</v>
      </c>
      <c r="M80" s="261" t="s">
        <v>115</v>
      </c>
      <c r="N80" s="261" t="s">
        <v>115</v>
      </c>
      <c r="O80" s="270">
        <f t="shared" si="11"/>
        <v>522.1165</v>
      </c>
      <c r="P80" s="261" t="s">
        <v>115</v>
      </c>
      <c r="Q80" s="113">
        <v>565</v>
      </c>
      <c r="R80" s="94"/>
    </row>
    <row r="81" spans="1:18" s="2" customFormat="1" ht="13.5">
      <c r="A81" s="185">
        <v>29</v>
      </c>
      <c r="B81" s="134">
        <v>123</v>
      </c>
      <c r="C81" s="95">
        <v>88</v>
      </c>
      <c r="D81" s="272">
        <f t="shared" si="9"/>
        <v>211</v>
      </c>
      <c r="E81" s="131">
        <v>142</v>
      </c>
      <c r="F81" s="95">
        <v>38</v>
      </c>
      <c r="G81" s="95">
        <v>31</v>
      </c>
      <c r="H81" s="128" t="s">
        <v>115</v>
      </c>
      <c r="I81" s="428">
        <f t="shared" si="12"/>
        <v>211</v>
      </c>
      <c r="J81" s="428"/>
      <c r="K81" s="419"/>
      <c r="L81" s="276">
        <f t="shared" si="10"/>
        <v>16.0149</v>
      </c>
      <c r="M81" s="261" t="s">
        <v>115</v>
      </c>
      <c r="N81" s="261" t="s">
        <v>115</v>
      </c>
      <c r="O81" s="270">
        <f t="shared" si="11"/>
        <v>194.9851</v>
      </c>
      <c r="P81" s="261" t="s">
        <v>115</v>
      </c>
      <c r="Q81" s="113">
        <v>211</v>
      </c>
      <c r="R81" s="94"/>
    </row>
    <row r="82" spans="1:18" s="2" customFormat="1" ht="12">
      <c r="A82" s="288">
        <v>30</v>
      </c>
      <c r="B82" s="131">
        <v>80</v>
      </c>
      <c r="C82" s="95">
        <v>81</v>
      </c>
      <c r="D82" s="272">
        <f t="shared" si="9"/>
        <v>161</v>
      </c>
      <c r="E82" s="131">
        <v>46</v>
      </c>
      <c r="F82" s="95">
        <v>80</v>
      </c>
      <c r="G82" s="95">
        <v>35</v>
      </c>
      <c r="H82" s="128" t="s">
        <v>115</v>
      </c>
      <c r="I82" s="428">
        <f t="shared" si="12"/>
        <v>161</v>
      </c>
      <c r="J82" s="428"/>
      <c r="K82" s="429"/>
      <c r="L82" s="280">
        <f t="shared" si="10"/>
        <v>12.2199</v>
      </c>
      <c r="M82" s="261" t="s">
        <v>115</v>
      </c>
      <c r="N82" s="261" t="s">
        <v>115</v>
      </c>
      <c r="O82" s="270">
        <f t="shared" si="11"/>
        <v>148.7801</v>
      </c>
      <c r="P82" s="261" t="s">
        <v>115</v>
      </c>
      <c r="Q82" s="133">
        <v>161</v>
      </c>
      <c r="R82" s="94"/>
    </row>
    <row r="83" spans="1:17" s="2" customFormat="1" ht="12">
      <c r="A83" s="223">
        <v>31</v>
      </c>
      <c r="B83" s="263">
        <v>611</v>
      </c>
      <c r="C83" s="266">
        <v>689</v>
      </c>
      <c r="D83" s="265">
        <f>SUM(B83:C83)</f>
        <v>1300</v>
      </c>
      <c r="E83" s="190" t="s">
        <v>115</v>
      </c>
      <c r="F83" s="266">
        <v>765</v>
      </c>
      <c r="G83" s="266">
        <v>495</v>
      </c>
      <c r="H83" s="266">
        <v>40</v>
      </c>
      <c r="I83" s="416">
        <f>F83+G83+H83</f>
        <v>1300</v>
      </c>
      <c r="J83" s="417"/>
      <c r="K83" s="418"/>
      <c r="L83" s="267">
        <v>35</v>
      </c>
      <c r="M83" s="261" t="s">
        <v>115</v>
      </c>
      <c r="N83" s="261" t="s">
        <v>115</v>
      </c>
      <c r="O83" s="266">
        <v>1265</v>
      </c>
      <c r="P83" s="261" t="s">
        <v>115</v>
      </c>
      <c r="Q83" s="265">
        <f>SUM(L83:P83)</f>
        <v>1300</v>
      </c>
    </row>
    <row r="84" spans="1:18" s="2" customFormat="1" ht="12">
      <c r="A84" s="223">
        <v>32</v>
      </c>
      <c r="B84" s="263">
        <v>252</v>
      </c>
      <c r="C84" s="266">
        <v>247</v>
      </c>
      <c r="D84" s="265">
        <f>SUM(B84:C84)</f>
        <v>499</v>
      </c>
      <c r="E84" s="190" t="s">
        <v>115</v>
      </c>
      <c r="F84" s="266">
        <v>362</v>
      </c>
      <c r="G84" s="266">
        <v>135</v>
      </c>
      <c r="H84" s="266">
        <v>2</v>
      </c>
      <c r="I84" s="419">
        <f>SUM(E84:H84)</f>
        <v>499</v>
      </c>
      <c r="J84" s="420"/>
      <c r="K84" s="421"/>
      <c r="L84" s="267">
        <v>5</v>
      </c>
      <c r="M84" s="261" t="s">
        <v>115</v>
      </c>
      <c r="N84" s="261" t="s">
        <v>115</v>
      </c>
      <c r="O84" s="266">
        <v>494</v>
      </c>
      <c r="P84" s="261" t="s">
        <v>115</v>
      </c>
      <c r="Q84" s="265">
        <f>SUM(L84:P84)</f>
        <v>499</v>
      </c>
      <c r="R84" s="94"/>
    </row>
    <row r="85" spans="1:17" s="2" customFormat="1" ht="12">
      <c r="A85" s="223">
        <v>33</v>
      </c>
      <c r="B85" s="263">
        <v>87</v>
      </c>
      <c r="C85" s="266">
        <v>82</v>
      </c>
      <c r="D85" s="265">
        <f>SUM(B85:C85)</f>
        <v>169</v>
      </c>
      <c r="E85" s="190" t="s">
        <v>115</v>
      </c>
      <c r="F85" s="266">
        <v>169</v>
      </c>
      <c r="G85" s="191" t="s">
        <v>115</v>
      </c>
      <c r="H85" s="191" t="s">
        <v>115</v>
      </c>
      <c r="I85" s="419">
        <f>SUM(E85:H85)</f>
        <v>169</v>
      </c>
      <c r="J85" s="420"/>
      <c r="K85" s="421"/>
      <c r="L85" s="261" t="s">
        <v>115</v>
      </c>
      <c r="M85" s="261" t="s">
        <v>115</v>
      </c>
      <c r="N85" s="261" t="s">
        <v>115</v>
      </c>
      <c r="O85" s="266">
        <v>169</v>
      </c>
      <c r="P85" s="261" t="s">
        <v>115</v>
      </c>
      <c r="Q85" s="265">
        <f>SUM(L85:P85)</f>
        <v>169</v>
      </c>
    </row>
    <row r="86" spans="1:17" s="2" customFormat="1" ht="12">
      <c r="A86" s="223">
        <v>34</v>
      </c>
      <c r="B86" s="263">
        <v>14</v>
      </c>
      <c r="C86" s="266">
        <v>1</v>
      </c>
      <c r="D86" s="265">
        <f>SUM(B86:C86)</f>
        <v>15</v>
      </c>
      <c r="E86" s="190" t="s">
        <v>115</v>
      </c>
      <c r="F86" s="266">
        <v>1</v>
      </c>
      <c r="G86" s="266">
        <v>14</v>
      </c>
      <c r="H86" s="191" t="s">
        <v>115</v>
      </c>
      <c r="I86" s="419">
        <f>SUM(E86:H86)</f>
        <v>15</v>
      </c>
      <c r="J86" s="420"/>
      <c r="K86" s="421"/>
      <c r="L86" s="261" t="s">
        <v>115</v>
      </c>
      <c r="M86" s="261" t="s">
        <v>115</v>
      </c>
      <c r="N86" s="261" t="s">
        <v>115</v>
      </c>
      <c r="O86" s="266">
        <v>15</v>
      </c>
      <c r="P86" s="261" t="s">
        <v>115</v>
      </c>
      <c r="Q86" s="265">
        <f>SUM(L86:P86)</f>
        <v>15</v>
      </c>
    </row>
    <row r="87" spans="1:18" s="2" customFormat="1" ht="12.75" thickBot="1">
      <c r="A87" s="289">
        <v>35</v>
      </c>
      <c r="B87" s="281">
        <v>15</v>
      </c>
      <c r="C87" s="282" t="s">
        <v>115</v>
      </c>
      <c r="D87" s="283">
        <f>SUM(B87:C87)</f>
        <v>15</v>
      </c>
      <c r="E87" s="284" t="s">
        <v>115</v>
      </c>
      <c r="F87" s="285">
        <v>1</v>
      </c>
      <c r="G87" s="232">
        <v>14</v>
      </c>
      <c r="H87" s="286" t="s">
        <v>115</v>
      </c>
      <c r="I87" s="422">
        <f>SUM(E87:H87)</f>
        <v>15</v>
      </c>
      <c r="J87" s="423"/>
      <c r="K87" s="424"/>
      <c r="L87" s="227" t="s">
        <v>115</v>
      </c>
      <c r="M87" s="261" t="s">
        <v>115</v>
      </c>
      <c r="N87" s="261" t="s">
        <v>115</v>
      </c>
      <c r="O87" s="285">
        <v>15</v>
      </c>
      <c r="P87" s="261" t="s">
        <v>115</v>
      </c>
      <c r="Q87" s="287">
        <f>SUM(L87:P87)</f>
        <v>15</v>
      </c>
      <c r="R87" s="94"/>
    </row>
    <row r="88" spans="1:18" s="2" customFormat="1" ht="12">
      <c r="A88" s="110"/>
      <c r="D88" s="110"/>
      <c r="E88" s="110"/>
      <c r="F88" s="110"/>
      <c r="G88" s="98"/>
      <c r="H88" s="110"/>
      <c r="M88" s="110"/>
      <c r="N88" s="110"/>
      <c r="O88" s="110"/>
      <c r="P88" s="110"/>
      <c r="Q88" s="1"/>
      <c r="R88" s="1"/>
    </row>
    <row r="89" spans="1:18" s="2" customFormat="1" ht="12">
      <c r="A89" s="64" t="s">
        <v>14</v>
      </c>
      <c r="B89" s="64"/>
      <c r="C89" s="64"/>
      <c r="D89" s="64"/>
      <c r="E89" s="64"/>
      <c r="F89" s="64"/>
      <c r="G89" s="64"/>
      <c r="H89" s="64"/>
      <c r="I89" s="64"/>
      <c r="J89" s="64"/>
      <c r="K89" s="64"/>
      <c r="L89" s="64"/>
      <c r="M89" s="64"/>
      <c r="N89" s="64"/>
      <c r="O89" s="64"/>
      <c r="P89" s="64"/>
      <c r="Q89" s="64"/>
      <c r="R89" s="64"/>
    </row>
    <row r="90" s="2" customFormat="1" ht="12.75" thickBot="1"/>
    <row r="91" spans="1:30" s="1" customFormat="1" ht="12">
      <c r="A91" s="74" t="s">
        <v>48</v>
      </c>
      <c r="B91" s="78"/>
      <c r="C91" s="65"/>
      <c r="D91" s="65"/>
      <c r="E91" s="65"/>
      <c r="F91" s="65"/>
      <c r="G91" s="65"/>
      <c r="H91" s="65"/>
      <c r="I91" s="65"/>
      <c r="J91" s="65"/>
      <c r="K91" s="65"/>
      <c r="L91" s="65"/>
      <c r="M91" s="65"/>
      <c r="N91" s="65"/>
      <c r="O91" s="65"/>
      <c r="P91" s="65"/>
      <c r="Q91" s="65"/>
      <c r="R91" s="65"/>
      <c r="S91" s="2"/>
      <c r="T91" s="2"/>
      <c r="U91" s="2"/>
      <c r="V91" s="2"/>
      <c r="W91" s="2"/>
      <c r="X91" s="2"/>
      <c r="Y91" s="2"/>
      <c r="Z91" s="2"/>
      <c r="AA91" s="2"/>
      <c r="AB91" s="2"/>
      <c r="AC91" s="2"/>
      <c r="AD91" s="2"/>
    </row>
    <row r="92" spans="1:18" s="2" customFormat="1" ht="150" customHeight="1" thickBot="1">
      <c r="A92" s="448" t="s">
        <v>151</v>
      </c>
      <c r="B92" s="449"/>
      <c r="C92" s="449"/>
      <c r="D92" s="449"/>
      <c r="E92" s="449"/>
      <c r="F92" s="449"/>
      <c r="G92" s="449"/>
      <c r="H92" s="449"/>
      <c r="I92" s="449"/>
      <c r="J92" s="449"/>
      <c r="K92" s="449"/>
      <c r="L92" s="449"/>
      <c r="M92" s="449"/>
      <c r="N92" s="449"/>
      <c r="O92" s="449"/>
      <c r="P92" s="449"/>
      <c r="Q92" s="449"/>
      <c r="R92" s="449"/>
    </row>
    <row r="93" spans="1:38" s="1" customFormat="1" ht="12.75" thickBo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40" s="1" customFormat="1" ht="12">
      <c r="A94" s="75" t="s">
        <v>49</v>
      </c>
      <c r="B94" s="79"/>
      <c r="C94" s="67"/>
      <c r="D94" s="67"/>
      <c r="E94" s="67"/>
      <c r="F94" s="67"/>
      <c r="G94" s="67"/>
      <c r="H94" s="67"/>
      <c r="I94" s="67"/>
      <c r="J94" s="67"/>
      <c r="K94" s="67"/>
      <c r="L94" s="67"/>
      <c r="M94" s="67"/>
      <c r="N94" s="67"/>
      <c r="O94" s="67"/>
      <c r="P94" s="67"/>
      <c r="Q94" s="67"/>
      <c r="R94" s="67"/>
      <c r="S94" s="2"/>
      <c r="T94" s="2"/>
      <c r="U94" s="2"/>
      <c r="V94" s="2"/>
      <c r="W94" s="2"/>
      <c r="X94" s="2"/>
      <c r="Y94" s="2"/>
      <c r="Z94" s="2"/>
      <c r="AA94" s="2"/>
      <c r="AB94" s="2"/>
      <c r="AC94" s="2"/>
      <c r="AD94" s="2"/>
      <c r="AE94" s="2"/>
      <c r="AF94" s="2"/>
      <c r="AG94" s="2"/>
      <c r="AH94" s="2"/>
      <c r="AI94" s="2"/>
      <c r="AJ94" s="2"/>
      <c r="AK94" s="2"/>
      <c r="AL94" s="2"/>
      <c r="AM94" s="2"/>
      <c r="AN94" s="2"/>
    </row>
    <row r="95" spans="1:18" s="2" customFormat="1" ht="150" customHeight="1" thickBot="1">
      <c r="A95" s="448" t="s">
        <v>152</v>
      </c>
      <c r="B95" s="449"/>
      <c r="C95" s="449"/>
      <c r="D95" s="449"/>
      <c r="E95" s="449"/>
      <c r="F95" s="449"/>
      <c r="G95" s="449"/>
      <c r="H95" s="449"/>
      <c r="I95" s="449"/>
      <c r="J95" s="449"/>
      <c r="K95" s="449"/>
      <c r="L95" s="449"/>
      <c r="M95" s="449"/>
      <c r="N95" s="449"/>
      <c r="O95" s="449"/>
      <c r="P95" s="449"/>
      <c r="Q95" s="449"/>
      <c r="R95" s="449"/>
    </row>
  </sheetData>
  <sheetProtection/>
  <mergeCells count="50">
    <mergeCell ref="O10:R10"/>
    <mergeCell ref="A92:R92"/>
    <mergeCell ref="A95:R95"/>
    <mergeCell ref="A50:R50"/>
    <mergeCell ref="I53:K53"/>
    <mergeCell ref="I54:K54"/>
    <mergeCell ref="I55:K55"/>
    <mergeCell ref="I62:K62"/>
    <mergeCell ref="L51:Q51"/>
    <mergeCell ref="I82:K82"/>
    <mergeCell ref="C4:R4"/>
    <mergeCell ref="C6:R6"/>
    <mergeCell ref="A10:A11"/>
    <mergeCell ref="A51:A52"/>
    <mergeCell ref="L10:N10"/>
    <mergeCell ref="B51:D51"/>
    <mergeCell ref="I10:K10"/>
    <mergeCell ref="I52:K52"/>
    <mergeCell ref="E51:K51"/>
    <mergeCell ref="B10:H10"/>
    <mergeCell ref="I56:K56"/>
    <mergeCell ref="I57:K57"/>
    <mergeCell ref="I58:K58"/>
    <mergeCell ref="I59:K59"/>
    <mergeCell ref="I60:K60"/>
    <mergeCell ref="I61:K61"/>
    <mergeCell ref="I63:K63"/>
    <mergeCell ref="I64:K64"/>
    <mergeCell ref="I78:K78"/>
    <mergeCell ref="I65:K65"/>
    <mergeCell ref="I66:K66"/>
    <mergeCell ref="I79:K79"/>
    <mergeCell ref="I80:K80"/>
    <mergeCell ref="I81:K81"/>
    <mergeCell ref="I72:K72"/>
    <mergeCell ref="I73:K73"/>
    <mergeCell ref="I74:K74"/>
    <mergeCell ref="I75:K75"/>
    <mergeCell ref="I76:K76"/>
    <mergeCell ref="I77:K77"/>
    <mergeCell ref="I83:K83"/>
    <mergeCell ref="I84:K84"/>
    <mergeCell ref="I85:K85"/>
    <mergeCell ref="I86:K86"/>
    <mergeCell ref="I87:K87"/>
    <mergeCell ref="I67:K67"/>
    <mergeCell ref="I68:K68"/>
    <mergeCell ref="I69:K69"/>
    <mergeCell ref="I70:K70"/>
    <mergeCell ref="I71:K71"/>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53:I87">
      <formula1>D53</formula1>
    </dataValidation>
  </dataValidations>
  <printOptions horizontalCentered="1"/>
  <pageMargins left="0" right="0" top="0.5905511811023623" bottom="0" header="0" footer="0"/>
  <pageSetup fitToHeight="10" horizontalDpi="600" verticalDpi="600" orientation="landscape" paperSize="5" scale="45" r:id="rId1"/>
  <rowBreaks count="2" manualBreakCount="2">
    <brk id="23" max="17" man="1"/>
    <brk id="88" max="16" man="1"/>
  </rowBreaks>
  <ignoredErrors>
    <ignoredError sqref="Q60 D60" formulaRange="1"/>
  </ignoredError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K45"/>
  <sheetViews>
    <sheetView showGridLines="0" showZeros="0" view="pageBreakPreview" zoomScale="85" zoomScaleSheetLayoutView="85" zoomScalePageLayoutView="0" workbookViewId="0" topLeftCell="A1">
      <selection activeCell="A42" sqref="A42:O42"/>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15</v>
      </c>
    </row>
    <row r="2" ht="15">
      <c r="A2" s="12" t="s">
        <v>16</v>
      </c>
    </row>
    <row r="3" ht="15">
      <c r="A3" s="12"/>
    </row>
    <row r="4" spans="1:17" ht="15">
      <c r="A4" s="68" t="s">
        <v>33</v>
      </c>
      <c r="B4" s="430" t="s">
        <v>74</v>
      </c>
      <c r="C4" s="431"/>
      <c r="D4" s="431"/>
      <c r="E4" s="431"/>
      <c r="F4" s="431"/>
      <c r="G4" s="431"/>
      <c r="H4" s="431"/>
      <c r="I4" s="431"/>
      <c r="J4" s="431"/>
      <c r="K4" s="431"/>
      <c r="L4" s="431"/>
      <c r="M4" s="431"/>
      <c r="N4" s="431"/>
      <c r="O4" s="431"/>
      <c r="P4" s="431"/>
      <c r="Q4" s="431"/>
    </row>
    <row r="5" spans="1:14" ht="4.5" customHeight="1">
      <c r="A5" s="14"/>
      <c r="B5" s="15"/>
      <c r="C5" s="15"/>
      <c r="D5" s="15"/>
      <c r="E5" s="15"/>
      <c r="F5" s="15"/>
      <c r="G5" s="15"/>
      <c r="H5" s="15"/>
      <c r="I5" s="15"/>
      <c r="J5" s="15"/>
      <c r="K5" s="15"/>
      <c r="L5" s="15"/>
      <c r="M5" s="15"/>
      <c r="N5" s="15"/>
    </row>
    <row r="6" spans="1:17" ht="15">
      <c r="A6" s="68" t="s">
        <v>34</v>
      </c>
      <c r="B6" s="430" t="s">
        <v>75</v>
      </c>
      <c r="C6" s="431"/>
      <c r="D6" s="431"/>
      <c r="E6" s="431"/>
      <c r="F6" s="431"/>
      <c r="G6" s="431"/>
      <c r="H6" s="431"/>
      <c r="I6" s="431"/>
      <c r="J6" s="431"/>
      <c r="K6" s="431"/>
      <c r="L6" s="431"/>
      <c r="M6" s="431"/>
      <c r="N6" s="431"/>
      <c r="O6" s="431"/>
      <c r="P6" s="431"/>
      <c r="Q6" s="431"/>
    </row>
    <row r="7" ht="15">
      <c r="A7" s="12"/>
    </row>
    <row r="8" spans="1:15" s="1" customFormat="1" ht="12">
      <c r="A8" s="64" t="s">
        <v>12</v>
      </c>
      <c r="B8" s="64"/>
      <c r="C8" s="64"/>
      <c r="D8" s="64"/>
      <c r="E8" s="64"/>
      <c r="F8" s="64"/>
      <c r="G8" s="64"/>
      <c r="H8" s="64"/>
      <c r="I8" s="64"/>
      <c r="J8" s="64"/>
      <c r="K8" s="64"/>
      <c r="L8" s="64"/>
      <c r="M8" s="64"/>
      <c r="N8" s="64"/>
      <c r="O8" s="64"/>
    </row>
    <row r="9" spans="9:14" s="2" customFormat="1" ht="12.75" thickBot="1">
      <c r="I9" s="1"/>
      <c r="K9" s="1"/>
      <c r="M9" s="1"/>
      <c r="N9" s="1"/>
    </row>
    <row r="10" spans="1:17" s="2" customFormat="1" ht="32.25" customHeight="1" thickBot="1">
      <c r="A10" s="432" t="s">
        <v>35</v>
      </c>
      <c r="B10" s="434" t="s">
        <v>36</v>
      </c>
      <c r="C10" s="446"/>
      <c r="D10" s="446"/>
      <c r="E10" s="446"/>
      <c r="F10" s="446"/>
      <c r="G10" s="446"/>
      <c r="H10" s="447"/>
      <c r="I10" s="434" t="s">
        <v>37</v>
      </c>
      <c r="J10" s="446"/>
      <c r="K10" s="447"/>
      <c r="L10" s="434" t="s">
        <v>40</v>
      </c>
      <c r="M10" s="441"/>
      <c r="N10" s="441"/>
      <c r="O10" s="442"/>
      <c r="P10" s="9"/>
      <c r="Q10" s="9"/>
    </row>
    <row r="11" spans="1:15" s="2" customFormat="1" ht="53.25" customHeight="1" thickBot="1">
      <c r="A11" s="433"/>
      <c r="B11" s="10" t="s">
        <v>9</v>
      </c>
      <c r="C11" s="11" t="s">
        <v>0</v>
      </c>
      <c r="D11" s="11" t="s">
        <v>1</v>
      </c>
      <c r="E11" s="11" t="s">
        <v>2</v>
      </c>
      <c r="F11" s="11" t="s">
        <v>3</v>
      </c>
      <c r="G11" s="11" t="s">
        <v>4</v>
      </c>
      <c r="H11" s="27" t="s">
        <v>5</v>
      </c>
      <c r="I11" s="69" t="s">
        <v>50</v>
      </c>
      <c r="J11" s="70" t="s">
        <v>38</v>
      </c>
      <c r="K11" s="71" t="s">
        <v>39</v>
      </c>
      <c r="L11" s="72" t="s">
        <v>41</v>
      </c>
      <c r="M11" s="70" t="s">
        <v>42</v>
      </c>
      <c r="N11" s="70" t="s">
        <v>43</v>
      </c>
      <c r="O11" s="73" t="s">
        <v>44</v>
      </c>
    </row>
    <row r="12" spans="1:15" s="2" customFormat="1" ht="12">
      <c r="A12" s="86"/>
      <c r="B12" s="16"/>
      <c r="C12" s="17"/>
      <c r="D12" s="17"/>
      <c r="E12" s="17"/>
      <c r="F12" s="17"/>
      <c r="G12" s="18"/>
      <c r="H12" s="18"/>
      <c r="I12" s="49"/>
      <c r="J12" s="50"/>
      <c r="K12" s="51"/>
      <c r="L12" s="58"/>
      <c r="M12" s="59"/>
      <c r="N12" s="59"/>
      <c r="O12" s="28"/>
    </row>
    <row r="13" spans="1:15" s="2" customFormat="1" ht="12">
      <c r="A13" s="87"/>
      <c r="B13" s="19"/>
      <c r="C13" s="20"/>
      <c r="D13" s="20"/>
      <c r="E13" s="20"/>
      <c r="F13" s="20"/>
      <c r="G13" s="21"/>
      <c r="H13" s="21"/>
      <c r="I13" s="52"/>
      <c r="J13" s="53"/>
      <c r="K13" s="54"/>
      <c r="L13" s="60"/>
      <c r="M13" s="61"/>
      <c r="N13" s="61"/>
      <c r="O13" s="28"/>
    </row>
    <row r="14" spans="1:15" s="2" customFormat="1" ht="12">
      <c r="A14" s="87"/>
      <c r="B14" s="19"/>
      <c r="C14" s="20"/>
      <c r="D14" s="20"/>
      <c r="E14" s="20"/>
      <c r="F14" s="20"/>
      <c r="G14" s="21"/>
      <c r="H14" s="21"/>
      <c r="I14" s="52"/>
      <c r="J14" s="53"/>
      <c r="K14" s="54"/>
      <c r="L14" s="60"/>
      <c r="M14" s="61"/>
      <c r="N14" s="61"/>
      <c r="O14" s="28"/>
    </row>
    <row r="15" spans="1:15" s="2" customFormat="1" ht="12">
      <c r="A15" s="87"/>
      <c r="B15" s="19"/>
      <c r="C15" s="20"/>
      <c r="D15" s="20"/>
      <c r="E15" s="20"/>
      <c r="F15" s="20"/>
      <c r="G15" s="21"/>
      <c r="H15" s="21"/>
      <c r="I15" s="52"/>
      <c r="J15" s="53"/>
      <c r="K15" s="54"/>
      <c r="L15" s="60"/>
      <c r="M15" s="61"/>
      <c r="N15" s="61"/>
      <c r="O15" s="28"/>
    </row>
    <row r="16" spans="1:15" s="2" customFormat="1" ht="12">
      <c r="A16" s="87"/>
      <c r="B16" s="19"/>
      <c r="C16" s="20"/>
      <c r="D16" s="20"/>
      <c r="E16" s="20"/>
      <c r="F16" s="20"/>
      <c r="G16" s="21"/>
      <c r="H16" s="21"/>
      <c r="I16" s="52"/>
      <c r="J16" s="53"/>
      <c r="K16" s="54"/>
      <c r="L16" s="60"/>
      <c r="M16" s="61"/>
      <c r="N16" s="61"/>
      <c r="O16" s="28"/>
    </row>
    <row r="17" spans="1:15" s="2" customFormat="1" ht="12">
      <c r="A17" s="87"/>
      <c r="B17" s="19"/>
      <c r="C17" s="20"/>
      <c r="D17" s="20"/>
      <c r="E17" s="20"/>
      <c r="F17" s="20"/>
      <c r="G17" s="21"/>
      <c r="H17" s="21"/>
      <c r="I17" s="52"/>
      <c r="J17" s="53"/>
      <c r="K17" s="54"/>
      <c r="L17" s="60"/>
      <c r="M17" s="61"/>
      <c r="N17" s="61"/>
      <c r="O17" s="28"/>
    </row>
    <row r="18" spans="1:15" s="2" customFormat="1" ht="12">
      <c r="A18" s="87"/>
      <c r="B18" s="19"/>
      <c r="C18" s="20"/>
      <c r="D18" s="20"/>
      <c r="E18" s="20"/>
      <c r="F18" s="20"/>
      <c r="G18" s="21"/>
      <c r="H18" s="21"/>
      <c r="I18" s="52"/>
      <c r="J18" s="53"/>
      <c r="K18" s="54"/>
      <c r="L18" s="60"/>
      <c r="M18" s="61"/>
      <c r="N18" s="61"/>
      <c r="O18" s="28"/>
    </row>
    <row r="19" spans="1:15" s="2" customFormat="1" ht="12">
      <c r="A19" s="87"/>
      <c r="B19" s="19"/>
      <c r="C19" s="20"/>
      <c r="D19" s="20"/>
      <c r="E19" s="20"/>
      <c r="F19" s="20"/>
      <c r="G19" s="21"/>
      <c r="H19" s="21"/>
      <c r="I19" s="52"/>
      <c r="J19" s="53"/>
      <c r="K19" s="54"/>
      <c r="L19" s="60"/>
      <c r="M19" s="61"/>
      <c r="N19" s="61"/>
      <c r="O19" s="28"/>
    </row>
    <row r="20" spans="1:15" s="2" customFormat="1" ht="12">
      <c r="A20" s="87"/>
      <c r="B20" s="19"/>
      <c r="C20" s="20"/>
      <c r="D20" s="20"/>
      <c r="E20" s="20"/>
      <c r="F20" s="20"/>
      <c r="G20" s="21"/>
      <c r="H20" s="21"/>
      <c r="I20" s="52"/>
      <c r="J20" s="53"/>
      <c r="K20" s="54"/>
      <c r="L20" s="60"/>
      <c r="M20" s="61"/>
      <c r="N20" s="61"/>
      <c r="O20" s="28"/>
    </row>
    <row r="21" spans="1:15" s="2" customFormat="1" ht="12.75" thickBot="1">
      <c r="A21" s="89"/>
      <c r="B21" s="24"/>
      <c r="C21" s="25"/>
      <c r="D21" s="25"/>
      <c r="E21" s="25"/>
      <c r="F21" s="25"/>
      <c r="G21" s="26"/>
      <c r="H21" s="26"/>
      <c r="I21" s="55"/>
      <c r="J21" s="56"/>
      <c r="K21" s="57"/>
      <c r="L21" s="62"/>
      <c r="M21" s="63"/>
      <c r="N21" s="63"/>
      <c r="O21" s="29"/>
    </row>
    <row r="22" spans="13:14" s="2" customFormat="1" ht="12">
      <c r="M22" s="1"/>
      <c r="N22" s="1"/>
    </row>
    <row r="23" spans="1:15" s="2" customFormat="1" ht="12">
      <c r="A23" s="64" t="s">
        <v>13</v>
      </c>
      <c r="B23" s="64"/>
      <c r="C23" s="64"/>
      <c r="D23" s="64"/>
      <c r="E23" s="64"/>
      <c r="F23" s="64"/>
      <c r="G23" s="64"/>
      <c r="H23" s="64"/>
      <c r="I23" s="64"/>
      <c r="J23" s="64"/>
      <c r="K23" s="64"/>
      <c r="L23" s="64"/>
      <c r="M23" s="64"/>
      <c r="N23" s="64"/>
      <c r="O23" s="1"/>
    </row>
    <row r="24" spans="13:14" s="2" customFormat="1" ht="12.75" thickBot="1">
      <c r="M24" s="1"/>
      <c r="N24" s="1"/>
    </row>
    <row r="25" spans="1:14" s="2" customFormat="1" ht="15.75" customHeight="1" thickBot="1">
      <c r="A25" s="450" t="s">
        <v>10</v>
      </c>
      <c r="B25" s="446"/>
      <c r="C25" s="446"/>
      <c r="D25" s="446"/>
      <c r="E25" s="446"/>
      <c r="F25" s="446"/>
      <c r="G25" s="446"/>
      <c r="H25" s="446"/>
      <c r="I25" s="446"/>
      <c r="J25" s="446"/>
      <c r="K25" s="446"/>
      <c r="L25" s="446"/>
      <c r="M25" s="446"/>
      <c r="N25" s="447"/>
    </row>
    <row r="26" spans="1:14" s="2" customFormat="1" ht="32.25" customHeight="1" thickBot="1">
      <c r="A26" s="432" t="s">
        <v>45</v>
      </c>
      <c r="B26" s="437" t="s">
        <v>51</v>
      </c>
      <c r="C26" s="438"/>
      <c r="D26" s="439"/>
      <c r="E26" s="437" t="s">
        <v>46</v>
      </c>
      <c r="F26" s="438"/>
      <c r="G26" s="438"/>
      <c r="H26" s="438"/>
      <c r="I26" s="439"/>
      <c r="J26" s="437" t="s">
        <v>47</v>
      </c>
      <c r="K26" s="444"/>
      <c r="L26" s="444"/>
      <c r="M26" s="444"/>
      <c r="N26" s="445"/>
    </row>
    <row r="27" spans="1:14" s="2" customFormat="1" ht="53.25" customHeight="1" thickBot="1">
      <c r="A27" s="433"/>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86"/>
      <c r="B28" s="34"/>
      <c r="C28" s="30"/>
      <c r="D28" s="35">
        <f>SUM(B28:C28)</f>
        <v>0</v>
      </c>
      <c r="E28" s="34"/>
      <c r="F28" s="30"/>
      <c r="G28" s="30"/>
      <c r="H28" s="30"/>
      <c r="I28" s="35">
        <f>SUM(E28:H28)</f>
        <v>0</v>
      </c>
      <c r="J28" s="42"/>
      <c r="K28" s="30"/>
      <c r="L28" s="43"/>
      <c r="M28" s="30"/>
      <c r="N28" s="35">
        <f>SUM(J28:M28)</f>
        <v>0</v>
      </c>
    </row>
    <row r="29" spans="1:14" s="2" customFormat="1" ht="12">
      <c r="A29" s="87"/>
      <c r="B29" s="36"/>
      <c r="C29" s="31"/>
      <c r="D29" s="37">
        <f aca="true" t="shared" si="0" ref="D29:D37">SUM(B29:C29)</f>
        <v>0</v>
      </c>
      <c r="E29" s="36"/>
      <c r="F29" s="31"/>
      <c r="G29" s="31"/>
      <c r="H29" s="31"/>
      <c r="I29" s="39">
        <f aca="true" t="shared" si="1" ref="I29:I37">SUM(E29:H29)</f>
        <v>0</v>
      </c>
      <c r="J29" s="44"/>
      <c r="K29" s="31"/>
      <c r="L29" s="45"/>
      <c r="M29" s="31"/>
      <c r="N29" s="37">
        <f aca="true" t="shared" si="2" ref="N29:N37">SUM(J29:M29)</f>
        <v>0</v>
      </c>
    </row>
    <row r="30" spans="1:14" s="2" customFormat="1" ht="12">
      <c r="A30" s="87"/>
      <c r="B30" s="36"/>
      <c r="C30" s="31"/>
      <c r="D30" s="37">
        <f t="shared" si="0"/>
        <v>0</v>
      </c>
      <c r="E30" s="36"/>
      <c r="F30" s="31"/>
      <c r="G30" s="31"/>
      <c r="H30" s="31"/>
      <c r="I30" s="39">
        <f t="shared" si="1"/>
        <v>0</v>
      </c>
      <c r="J30" s="44"/>
      <c r="K30" s="31"/>
      <c r="L30" s="45"/>
      <c r="M30" s="31"/>
      <c r="N30" s="37">
        <f t="shared" si="2"/>
        <v>0</v>
      </c>
    </row>
    <row r="31" spans="1:14" s="2" customFormat="1" ht="12">
      <c r="A31" s="87"/>
      <c r="B31" s="36"/>
      <c r="C31" s="31"/>
      <c r="D31" s="37">
        <f t="shared" si="0"/>
        <v>0</v>
      </c>
      <c r="E31" s="36"/>
      <c r="F31" s="31"/>
      <c r="G31" s="31"/>
      <c r="H31" s="31"/>
      <c r="I31" s="39">
        <f t="shared" si="1"/>
        <v>0</v>
      </c>
      <c r="J31" s="44"/>
      <c r="K31" s="31"/>
      <c r="L31" s="45"/>
      <c r="M31" s="31"/>
      <c r="N31" s="37">
        <f t="shared" si="2"/>
        <v>0</v>
      </c>
    </row>
    <row r="32" spans="1:14" s="2" customFormat="1" ht="12">
      <c r="A32" s="87"/>
      <c r="B32" s="36"/>
      <c r="C32" s="31"/>
      <c r="D32" s="37">
        <f t="shared" si="0"/>
        <v>0</v>
      </c>
      <c r="E32" s="36"/>
      <c r="F32" s="31"/>
      <c r="G32" s="31"/>
      <c r="H32" s="31"/>
      <c r="I32" s="39">
        <f t="shared" si="1"/>
        <v>0</v>
      </c>
      <c r="J32" s="44"/>
      <c r="K32" s="31"/>
      <c r="L32" s="45"/>
      <c r="M32" s="31"/>
      <c r="N32" s="37">
        <f t="shared" si="2"/>
        <v>0</v>
      </c>
    </row>
    <row r="33" spans="1:14" s="2" customFormat="1" ht="12">
      <c r="A33" s="87"/>
      <c r="B33" s="36"/>
      <c r="C33" s="31"/>
      <c r="D33" s="37">
        <f t="shared" si="0"/>
        <v>0</v>
      </c>
      <c r="E33" s="36"/>
      <c r="F33" s="31"/>
      <c r="G33" s="31"/>
      <c r="H33" s="31"/>
      <c r="I33" s="39">
        <f t="shared" si="1"/>
        <v>0</v>
      </c>
      <c r="J33" s="44"/>
      <c r="K33" s="31"/>
      <c r="L33" s="45"/>
      <c r="M33" s="31"/>
      <c r="N33" s="37">
        <f t="shared" si="2"/>
        <v>0</v>
      </c>
    </row>
    <row r="34" spans="1:14" s="2" customFormat="1" ht="12">
      <c r="A34" s="87"/>
      <c r="B34" s="36"/>
      <c r="C34" s="31"/>
      <c r="D34" s="37">
        <f t="shared" si="0"/>
        <v>0</v>
      </c>
      <c r="E34" s="36"/>
      <c r="F34" s="31"/>
      <c r="G34" s="31"/>
      <c r="H34" s="31"/>
      <c r="I34" s="39">
        <f t="shared" si="1"/>
        <v>0</v>
      </c>
      <c r="J34" s="44"/>
      <c r="K34" s="31"/>
      <c r="L34" s="45"/>
      <c r="M34" s="31"/>
      <c r="N34" s="37">
        <f t="shared" si="2"/>
        <v>0</v>
      </c>
    </row>
    <row r="35" spans="1:14" s="2" customFormat="1" ht="12">
      <c r="A35" s="87"/>
      <c r="B35" s="36"/>
      <c r="C35" s="31"/>
      <c r="D35" s="37"/>
      <c r="E35" s="36"/>
      <c r="F35" s="31"/>
      <c r="G35" s="31"/>
      <c r="H35" s="31"/>
      <c r="I35" s="39"/>
      <c r="J35" s="44"/>
      <c r="K35" s="31"/>
      <c r="L35" s="45"/>
      <c r="M35" s="31"/>
      <c r="N35" s="37"/>
    </row>
    <row r="36" spans="1:14" s="2" customFormat="1" ht="12">
      <c r="A36" s="87"/>
      <c r="B36" s="36"/>
      <c r="C36" s="31"/>
      <c r="D36" s="37">
        <f t="shared" si="0"/>
        <v>0</v>
      </c>
      <c r="E36" s="36"/>
      <c r="F36" s="31"/>
      <c r="G36" s="31"/>
      <c r="H36" s="31"/>
      <c r="I36" s="39">
        <f t="shared" si="1"/>
        <v>0</v>
      </c>
      <c r="J36" s="44"/>
      <c r="K36" s="31"/>
      <c r="L36" s="45"/>
      <c r="M36" s="31"/>
      <c r="N36" s="37">
        <f t="shared" si="2"/>
        <v>0</v>
      </c>
    </row>
    <row r="37" spans="1:14" s="2" customFormat="1" ht="12.75" thickBot="1">
      <c r="A37" s="89"/>
      <c r="B37" s="40"/>
      <c r="C37" s="33"/>
      <c r="D37" s="41">
        <f t="shared" si="0"/>
        <v>0</v>
      </c>
      <c r="E37" s="40"/>
      <c r="F37" s="33"/>
      <c r="G37" s="33"/>
      <c r="H37" s="33"/>
      <c r="I37" s="41">
        <f t="shared" si="1"/>
        <v>0</v>
      </c>
      <c r="J37" s="47"/>
      <c r="K37" s="33"/>
      <c r="L37" s="48"/>
      <c r="M37" s="33"/>
      <c r="N37" s="41">
        <f t="shared" si="2"/>
        <v>0</v>
      </c>
    </row>
    <row r="38" spans="6:14" s="2" customFormat="1" ht="12">
      <c r="F38" s="8"/>
      <c r="M38" s="1"/>
      <c r="N38" s="1"/>
    </row>
    <row r="39" spans="1:15" s="2" customFormat="1" ht="12">
      <c r="A39" s="64" t="s">
        <v>14</v>
      </c>
      <c r="B39" s="64"/>
      <c r="C39" s="64"/>
      <c r="D39" s="64"/>
      <c r="E39" s="64"/>
      <c r="F39" s="64"/>
      <c r="G39" s="64"/>
      <c r="H39" s="64"/>
      <c r="I39" s="64"/>
      <c r="J39" s="64"/>
      <c r="K39" s="64"/>
      <c r="L39" s="64"/>
      <c r="M39" s="64"/>
      <c r="N39" s="64"/>
      <c r="O39" s="64"/>
    </row>
    <row r="40" s="2" customFormat="1" ht="12.75" thickBot="1"/>
    <row r="41" spans="1:27" s="1" customFormat="1" ht="12">
      <c r="A41" s="74" t="s">
        <v>48</v>
      </c>
      <c r="B41" s="65"/>
      <c r="C41" s="65"/>
      <c r="D41" s="65"/>
      <c r="E41" s="65"/>
      <c r="F41" s="65"/>
      <c r="G41" s="65"/>
      <c r="H41" s="65"/>
      <c r="I41" s="65"/>
      <c r="J41" s="65"/>
      <c r="K41" s="65"/>
      <c r="L41" s="65"/>
      <c r="M41" s="65"/>
      <c r="N41" s="65"/>
      <c r="O41" s="66"/>
      <c r="P41" s="2"/>
      <c r="Q41" s="2"/>
      <c r="R41" s="2"/>
      <c r="S41" s="2"/>
      <c r="T41" s="2"/>
      <c r="U41" s="2"/>
      <c r="V41" s="2"/>
      <c r="W41" s="2"/>
      <c r="X41" s="2"/>
      <c r="Y41" s="2"/>
      <c r="Z41" s="2"/>
      <c r="AA41" s="2"/>
    </row>
    <row r="42" spans="1:15" s="2" customFormat="1" ht="150" customHeight="1" thickBot="1">
      <c r="A42" s="448"/>
      <c r="B42" s="449"/>
      <c r="C42" s="449"/>
      <c r="D42" s="449"/>
      <c r="E42" s="449"/>
      <c r="F42" s="449"/>
      <c r="G42" s="449"/>
      <c r="H42" s="449"/>
      <c r="I42" s="449"/>
      <c r="J42" s="449"/>
      <c r="K42" s="449"/>
      <c r="L42" s="449"/>
      <c r="M42" s="449"/>
      <c r="N42" s="449"/>
      <c r="O42" s="455"/>
    </row>
    <row r="43" spans="1:35" s="1" customFormat="1" ht="12.75" thickBo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7" s="1" customFormat="1" ht="12">
      <c r="A44" s="75" t="s">
        <v>49</v>
      </c>
      <c r="B44" s="67"/>
      <c r="C44" s="67"/>
      <c r="D44" s="67"/>
      <c r="E44" s="67"/>
      <c r="F44" s="67"/>
      <c r="G44" s="67"/>
      <c r="H44" s="67"/>
      <c r="I44" s="67"/>
      <c r="J44" s="67"/>
      <c r="K44" s="67"/>
      <c r="L44" s="67"/>
      <c r="M44" s="67"/>
      <c r="N44" s="67"/>
      <c r="O44" s="66"/>
      <c r="P44" s="2"/>
      <c r="Q44" s="2"/>
      <c r="R44" s="2"/>
      <c r="S44" s="2"/>
      <c r="T44" s="2"/>
      <c r="U44" s="2"/>
      <c r="V44" s="2"/>
      <c r="W44" s="2"/>
      <c r="X44" s="2"/>
      <c r="Y44" s="2"/>
      <c r="Z44" s="2"/>
      <c r="AA44" s="2"/>
      <c r="AB44" s="2"/>
      <c r="AC44" s="2"/>
      <c r="AD44" s="2"/>
      <c r="AE44" s="2"/>
      <c r="AF44" s="2"/>
      <c r="AG44" s="2"/>
      <c r="AH44" s="2"/>
      <c r="AI44" s="2"/>
      <c r="AJ44" s="2"/>
      <c r="AK44" s="2"/>
    </row>
    <row r="45" spans="1:15" s="2" customFormat="1" ht="150" customHeight="1" thickBot="1">
      <c r="A45" s="448"/>
      <c r="B45" s="449"/>
      <c r="C45" s="449"/>
      <c r="D45" s="449"/>
      <c r="E45" s="449"/>
      <c r="F45" s="449"/>
      <c r="G45" s="449"/>
      <c r="H45" s="449"/>
      <c r="I45" s="449"/>
      <c r="J45" s="449"/>
      <c r="K45" s="449"/>
      <c r="L45" s="449"/>
      <c r="M45" s="449"/>
      <c r="N45" s="449"/>
      <c r="O45" s="455"/>
    </row>
  </sheetData>
  <sheetProtection/>
  <mergeCells count="13">
    <mergeCell ref="A45:O45"/>
    <mergeCell ref="A25:N25"/>
    <mergeCell ref="A26:A27"/>
    <mergeCell ref="B26:D26"/>
    <mergeCell ref="E26:I26"/>
    <mergeCell ref="J26:N26"/>
    <mergeCell ref="A42:O42"/>
    <mergeCell ref="A10:A11"/>
    <mergeCell ref="B10:H10"/>
    <mergeCell ref="I10:K10"/>
    <mergeCell ref="L10:O10"/>
    <mergeCell ref="B4:Q4"/>
    <mergeCell ref="B6:Q6"/>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38" max="14" man="1"/>
  </rowBreaks>
</worksheet>
</file>

<file path=xl/worksheets/sheet3.xml><?xml version="1.0" encoding="utf-8"?>
<worksheet xmlns="http://schemas.openxmlformats.org/spreadsheetml/2006/main" xmlns:r="http://schemas.openxmlformats.org/officeDocument/2006/relationships">
  <dimension ref="A1:AK37"/>
  <sheetViews>
    <sheetView showGridLines="0" showZeros="0" view="pageBreakPreview" zoomScale="85" zoomScaleSheetLayoutView="85" zoomScalePageLayoutView="0" workbookViewId="0" topLeftCell="A1">
      <selection activeCell="H27" sqref="H27"/>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8.57421875" style="13" customWidth="1"/>
    <col min="16" max="16384" width="11.421875" style="13" customWidth="1"/>
  </cols>
  <sheetData>
    <row r="1" ht="15">
      <c r="A1" s="12" t="s">
        <v>17</v>
      </c>
    </row>
    <row r="2" ht="15">
      <c r="A2" s="12" t="s">
        <v>18</v>
      </c>
    </row>
    <row r="3" ht="15">
      <c r="A3" s="12"/>
    </row>
    <row r="4" spans="1:17" ht="15">
      <c r="A4" s="68" t="s">
        <v>33</v>
      </c>
      <c r="B4" s="430" t="s">
        <v>74</v>
      </c>
      <c r="C4" s="431"/>
      <c r="D4" s="431"/>
      <c r="E4" s="431"/>
      <c r="F4" s="431"/>
      <c r="G4" s="431"/>
      <c r="H4" s="431"/>
      <c r="I4" s="431"/>
      <c r="J4" s="431"/>
      <c r="K4" s="431"/>
      <c r="L4" s="431"/>
      <c r="M4" s="431"/>
      <c r="N4" s="431"/>
      <c r="O4" s="431"/>
      <c r="P4" s="431"/>
      <c r="Q4" s="431"/>
    </row>
    <row r="5" spans="1:14" ht="4.5" customHeight="1">
      <c r="A5" s="14"/>
      <c r="B5" s="15"/>
      <c r="C5" s="15"/>
      <c r="D5" s="15"/>
      <c r="E5" s="15"/>
      <c r="F5" s="15"/>
      <c r="G5" s="15"/>
      <c r="H5" s="15"/>
      <c r="I5" s="15"/>
      <c r="J5" s="15"/>
      <c r="K5" s="15"/>
      <c r="L5" s="15"/>
      <c r="M5" s="15"/>
      <c r="N5" s="15"/>
    </row>
    <row r="6" spans="1:17" ht="15">
      <c r="A6" s="68" t="s">
        <v>34</v>
      </c>
      <c r="B6" s="430" t="s">
        <v>75</v>
      </c>
      <c r="C6" s="431"/>
      <c r="D6" s="431"/>
      <c r="E6" s="431"/>
      <c r="F6" s="431"/>
      <c r="G6" s="431"/>
      <c r="H6" s="431"/>
      <c r="I6" s="431"/>
      <c r="J6" s="431"/>
      <c r="K6" s="431"/>
      <c r="L6" s="431"/>
      <c r="M6" s="431"/>
      <c r="N6" s="431"/>
      <c r="O6" s="431"/>
      <c r="P6" s="431"/>
      <c r="Q6" s="431"/>
    </row>
    <row r="7" ht="15">
      <c r="A7" s="12"/>
    </row>
    <row r="8" spans="1:15" s="1" customFormat="1" ht="12">
      <c r="A8" s="64" t="s">
        <v>12</v>
      </c>
      <c r="B8" s="64"/>
      <c r="C8" s="64"/>
      <c r="D8" s="64"/>
      <c r="E8" s="64"/>
      <c r="F8" s="64"/>
      <c r="G8" s="64"/>
      <c r="H8" s="64"/>
      <c r="I8" s="64"/>
      <c r="J8" s="64"/>
      <c r="K8" s="64"/>
      <c r="L8" s="64"/>
      <c r="M8" s="64"/>
      <c r="N8" s="64"/>
      <c r="O8" s="64"/>
    </row>
    <row r="9" spans="9:14" s="2" customFormat="1" ht="12.75" thickBot="1">
      <c r="I9" s="1"/>
      <c r="K9" s="1"/>
      <c r="M9" s="1"/>
      <c r="N9" s="1"/>
    </row>
    <row r="10" spans="1:17" s="2" customFormat="1" ht="32.25" customHeight="1" thickBot="1">
      <c r="A10" s="432" t="s">
        <v>35</v>
      </c>
      <c r="B10" s="434" t="s">
        <v>36</v>
      </c>
      <c r="C10" s="446"/>
      <c r="D10" s="446"/>
      <c r="E10" s="446"/>
      <c r="F10" s="446"/>
      <c r="G10" s="446"/>
      <c r="H10" s="447"/>
      <c r="I10" s="434" t="s">
        <v>37</v>
      </c>
      <c r="J10" s="446"/>
      <c r="K10" s="447"/>
      <c r="L10" s="434" t="s">
        <v>40</v>
      </c>
      <c r="M10" s="441"/>
      <c r="N10" s="441"/>
      <c r="O10" s="442"/>
      <c r="P10" s="9"/>
      <c r="Q10" s="9"/>
    </row>
    <row r="11" spans="1:15" s="2" customFormat="1" ht="53.25" customHeight="1" thickBot="1">
      <c r="A11" s="433"/>
      <c r="B11" s="10" t="s">
        <v>9</v>
      </c>
      <c r="C11" s="11" t="s">
        <v>0</v>
      </c>
      <c r="D11" s="11" t="s">
        <v>1</v>
      </c>
      <c r="E11" s="11" t="s">
        <v>2</v>
      </c>
      <c r="F11" s="11" t="s">
        <v>3</v>
      </c>
      <c r="G11" s="11" t="s">
        <v>4</v>
      </c>
      <c r="H11" s="27" t="s">
        <v>5</v>
      </c>
      <c r="I11" s="119" t="s">
        <v>50</v>
      </c>
      <c r="J11" s="70" t="s">
        <v>38</v>
      </c>
      <c r="K11" s="73" t="s">
        <v>39</v>
      </c>
      <c r="L11" s="119" t="s">
        <v>41</v>
      </c>
      <c r="M11" s="70" t="s">
        <v>42</v>
      </c>
      <c r="N11" s="120" t="s">
        <v>43</v>
      </c>
      <c r="O11" s="71" t="s">
        <v>44</v>
      </c>
    </row>
    <row r="12" spans="1:15" s="2" customFormat="1" ht="48">
      <c r="A12" s="167">
        <v>1</v>
      </c>
      <c r="B12" s="294" t="s">
        <v>101</v>
      </c>
      <c r="C12" s="179" t="s">
        <v>76</v>
      </c>
      <c r="D12" s="90" t="s">
        <v>77</v>
      </c>
      <c r="E12" s="90" t="s">
        <v>128</v>
      </c>
      <c r="F12" s="90" t="s">
        <v>89</v>
      </c>
      <c r="G12" s="90" t="s">
        <v>78</v>
      </c>
      <c r="H12" s="91" t="s">
        <v>90</v>
      </c>
      <c r="I12" s="335">
        <v>1786000</v>
      </c>
      <c r="J12" s="184">
        <v>1786000</v>
      </c>
      <c r="K12" s="182" t="s">
        <v>115</v>
      </c>
      <c r="L12" s="336">
        <v>12</v>
      </c>
      <c r="M12" s="314">
        <v>8</v>
      </c>
      <c r="N12" s="337">
        <v>4</v>
      </c>
      <c r="O12" s="295" t="s">
        <v>87</v>
      </c>
    </row>
    <row r="13" spans="1:15" s="2" customFormat="1" ht="60">
      <c r="A13" s="185">
        <v>2</v>
      </c>
      <c r="B13" s="296" t="s">
        <v>118</v>
      </c>
      <c r="C13" s="188" t="s">
        <v>104</v>
      </c>
      <c r="D13" s="188" t="s">
        <v>105</v>
      </c>
      <c r="E13" s="188" t="s">
        <v>78</v>
      </c>
      <c r="F13" s="188" t="s">
        <v>89</v>
      </c>
      <c r="G13" s="189" t="s">
        <v>78</v>
      </c>
      <c r="H13" s="206" t="s">
        <v>90</v>
      </c>
      <c r="I13" s="338">
        <v>1082400</v>
      </c>
      <c r="J13" s="202">
        <v>1650724</v>
      </c>
      <c r="K13" s="315">
        <v>429293.6</v>
      </c>
      <c r="L13" s="139" t="s">
        <v>115</v>
      </c>
      <c r="M13" s="128" t="s">
        <v>115</v>
      </c>
      <c r="N13" s="128" t="s">
        <v>115</v>
      </c>
      <c r="O13" s="297" t="s">
        <v>119</v>
      </c>
    </row>
    <row r="14" spans="1:15" s="2" customFormat="1" ht="48">
      <c r="A14" s="185">
        <v>3</v>
      </c>
      <c r="B14" s="296" t="s">
        <v>118</v>
      </c>
      <c r="C14" s="188" t="s">
        <v>104</v>
      </c>
      <c r="D14" s="188" t="s">
        <v>105</v>
      </c>
      <c r="E14" s="188" t="s">
        <v>78</v>
      </c>
      <c r="F14" s="188" t="s">
        <v>89</v>
      </c>
      <c r="G14" s="189" t="s">
        <v>78</v>
      </c>
      <c r="H14" s="189" t="s">
        <v>90</v>
      </c>
      <c r="I14" s="197">
        <v>1082400</v>
      </c>
      <c r="J14" s="202">
        <v>1650724</v>
      </c>
      <c r="K14" s="198">
        <v>429293.6</v>
      </c>
      <c r="L14" s="131">
        <v>6000</v>
      </c>
      <c r="M14" s="95">
        <f>+L14-N14</f>
        <v>-8648</v>
      </c>
      <c r="N14" s="95">
        <v>14648</v>
      </c>
      <c r="O14" s="297" t="s">
        <v>120</v>
      </c>
    </row>
    <row r="15" spans="1:15" s="2" customFormat="1" ht="36">
      <c r="A15" s="185">
        <v>4</v>
      </c>
      <c r="B15" s="296" t="s">
        <v>118</v>
      </c>
      <c r="C15" s="188" t="s">
        <v>104</v>
      </c>
      <c r="D15" s="188" t="s">
        <v>105</v>
      </c>
      <c r="E15" s="188" t="s">
        <v>78</v>
      </c>
      <c r="F15" s="188" t="s">
        <v>89</v>
      </c>
      <c r="G15" s="189" t="s">
        <v>78</v>
      </c>
      <c r="H15" s="189" t="s">
        <v>90</v>
      </c>
      <c r="I15" s="197">
        <v>1082400</v>
      </c>
      <c r="J15" s="202">
        <v>1650724</v>
      </c>
      <c r="K15" s="198">
        <v>429293.6</v>
      </c>
      <c r="L15" s="131">
        <v>3300</v>
      </c>
      <c r="M15" s="95">
        <f>+L15-N15</f>
        <v>407</v>
      </c>
      <c r="N15" s="95">
        <v>2893</v>
      </c>
      <c r="O15" s="297" t="s">
        <v>121</v>
      </c>
    </row>
    <row r="16" spans="1:15" s="2" customFormat="1" ht="36">
      <c r="A16" s="185">
        <v>5</v>
      </c>
      <c r="B16" s="296" t="s">
        <v>118</v>
      </c>
      <c r="C16" s="188" t="s">
        <v>104</v>
      </c>
      <c r="D16" s="188" t="s">
        <v>105</v>
      </c>
      <c r="E16" s="188" t="s">
        <v>78</v>
      </c>
      <c r="F16" s="188" t="s">
        <v>89</v>
      </c>
      <c r="G16" s="189" t="s">
        <v>78</v>
      </c>
      <c r="H16" s="189" t="s">
        <v>90</v>
      </c>
      <c r="I16" s="197">
        <v>1082400</v>
      </c>
      <c r="J16" s="202">
        <v>1650724</v>
      </c>
      <c r="K16" s="198">
        <v>429293.6</v>
      </c>
      <c r="L16" s="131">
        <v>2700</v>
      </c>
      <c r="M16" s="95">
        <f>+L16-N16</f>
        <v>1707</v>
      </c>
      <c r="N16" s="95">
        <v>993</v>
      </c>
      <c r="O16" s="297" t="s">
        <v>122</v>
      </c>
    </row>
    <row r="17" spans="1:15" s="2" customFormat="1" ht="120.75" thickBot="1">
      <c r="A17" s="121">
        <v>6</v>
      </c>
      <c r="B17" s="292" t="s">
        <v>127</v>
      </c>
      <c r="C17" s="122" t="s">
        <v>104</v>
      </c>
      <c r="D17" s="123" t="s">
        <v>105</v>
      </c>
      <c r="E17" s="123" t="s">
        <v>78</v>
      </c>
      <c r="F17" s="123" t="s">
        <v>128</v>
      </c>
      <c r="G17" s="124" t="s">
        <v>78</v>
      </c>
      <c r="H17" s="125" t="s">
        <v>90</v>
      </c>
      <c r="I17" s="173">
        <v>11358025</v>
      </c>
      <c r="J17" s="174">
        <v>11617525</v>
      </c>
      <c r="K17" s="175">
        <v>2942015.48</v>
      </c>
      <c r="L17" s="126"/>
      <c r="M17" s="127"/>
      <c r="N17" s="127"/>
      <c r="O17" s="293" t="s">
        <v>129</v>
      </c>
    </row>
    <row r="18" spans="2:15" s="2" customFormat="1" ht="12">
      <c r="B18" s="110"/>
      <c r="C18" s="110"/>
      <c r="G18" s="110"/>
      <c r="K18" s="110"/>
      <c r="L18" s="110"/>
      <c r="M18" s="110"/>
      <c r="N18" s="110"/>
      <c r="O18" s="110"/>
    </row>
    <row r="19" spans="1:15" s="2" customFormat="1" ht="12">
      <c r="A19" s="64" t="s">
        <v>13</v>
      </c>
      <c r="B19" s="64"/>
      <c r="C19" s="64"/>
      <c r="D19" s="64"/>
      <c r="E19" s="64"/>
      <c r="F19" s="64"/>
      <c r="G19" s="64"/>
      <c r="H19" s="64"/>
      <c r="I19" s="64"/>
      <c r="J19" s="64"/>
      <c r="K19" s="64"/>
      <c r="L19" s="64"/>
      <c r="M19" s="64"/>
      <c r="N19" s="64"/>
      <c r="O19" s="1"/>
    </row>
    <row r="20" spans="13:14" s="2" customFormat="1" ht="12.75" thickBot="1">
      <c r="M20" s="1"/>
      <c r="N20" s="1"/>
    </row>
    <row r="21" spans="1:14" s="2" customFormat="1" ht="15.75" customHeight="1" thickBot="1">
      <c r="A21" s="450" t="s">
        <v>10</v>
      </c>
      <c r="B21" s="446"/>
      <c r="C21" s="446"/>
      <c r="D21" s="446"/>
      <c r="E21" s="446"/>
      <c r="F21" s="446"/>
      <c r="G21" s="446"/>
      <c r="H21" s="446"/>
      <c r="I21" s="446"/>
      <c r="J21" s="446"/>
      <c r="K21" s="446"/>
      <c r="L21" s="446"/>
      <c r="M21" s="446"/>
      <c r="N21" s="447"/>
    </row>
    <row r="22" spans="1:14" s="2" customFormat="1" ht="32.25" customHeight="1" thickBot="1">
      <c r="A22" s="432" t="s">
        <v>45</v>
      </c>
      <c r="B22" s="437" t="s">
        <v>51</v>
      </c>
      <c r="C22" s="438"/>
      <c r="D22" s="439"/>
      <c r="E22" s="437" t="s">
        <v>46</v>
      </c>
      <c r="F22" s="438"/>
      <c r="G22" s="438"/>
      <c r="H22" s="438"/>
      <c r="I22" s="439"/>
      <c r="J22" s="437" t="s">
        <v>47</v>
      </c>
      <c r="K22" s="444"/>
      <c r="L22" s="444"/>
      <c r="M22" s="444"/>
      <c r="N22" s="445"/>
    </row>
    <row r="23" spans="1:14" s="2" customFormat="1" ht="53.25" customHeight="1" thickBot="1">
      <c r="A23" s="433"/>
      <c r="B23" s="104" t="s">
        <v>6</v>
      </c>
      <c r="C23" s="105" t="s">
        <v>7</v>
      </c>
      <c r="D23" s="5" t="s">
        <v>8</v>
      </c>
      <c r="E23" s="10" t="s">
        <v>60</v>
      </c>
      <c r="F23" s="11" t="s">
        <v>61</v>
      </c>
      <c r="G23" s="11" t="s">
        <v>57</v>
      </c>
      <c r="H23" s="11" t="s">
        <v>58</v>
      </c>
      <c r="I23" s="5" t="s">
        <v>8</v>
      </c>
      <c r="J23" s="3" t="s">
        <v>28</v>
      </c>
      <c r="K23" s="105" t="s">
        <v>29</v>
      </c>
      <c r="L23" s="4" t="s">
        <v>30</v>
      </c>
      <c r="M23" s="105" t="s">
        <v>31</v>
      </c>
      <c r="N23" s="92" t="s">
        <v>8</v>
      </c>
    </row>
    <row r="24" spans="1:14" s="2" customFormat="1" ht="12">
      <c r="A24" s="302">
        <v>1</v>
      </c>
      <c r="B24" s="257">
        <f>1200000*0.51</f>
        <v>612000</v>
      </c>
      <c r="C24" s="260">
        <f>1200000*0.49</f>
        <v>588000</v>
      </c>
      <c r="D24" s="264">
        <f>SUM(B24:C24)</f>
        <v>1200000</v>
      </c>
      <c r="E24" s="180" t="s">
        <v>115</v>
      </c>
      <c r="F24" s="181" t="s">
        <v>115</v>
      </c>
      <c r="G24" s="181" t="s">
        <v>115</v>
      </c>
      <c r="H24" s="181" t="s">
        <v>115</v>
      </c>
      <c r="I24" s="264">
        <v>1200000</v>
      </c>
      <c r="J24" s="190" t="s">
        <v>115</v>
      </c>
      <c r="K24" s="181" t="s">
        <v>115</v>
      </c>
      <c r="L24" s="191" t="s">
        <v>115</v>
      </c>
      <c r="M24" s="181" t="s">
        <v>115</v>
      </c>
      <c r="N24" s="259">
        <v>1200000</v>
      </c>
    </row>
    <row r="25" spans="1:15" s="2" customFormat="1" ht="12">
      <c r="A25" s="303">
        <v>2</v>
      </c>
      <c r="B25" s="130" t="s">
        <v>115</v>
      </c>
      <c r="C25" s="128" t="s">
        <v>115</v>
      </c>
      <c r="D25" s="132" t="s">
        <v>115</v>
      </c>
      <c r="E25" s="130" t="s">
        <v>115</v>
      </c>
      <c r="F25" s="128" t="s">
        <v>115</v>
      </c>
      <c r="G25" s="128" t="s">
        <v>115</v>
      </c>
      <c r="H25" s="128" t="s">
        <v>115</v>
      </c>
      <c r="I25" s="140" t="s">
        <v>115</v>
      </c>
      <c r="J25" s="139" t="s">
        <v>115</v>
      </c>
      <c r="K25" s="128" t="s">
        <v>115</v>
      </c>
      <c r="L25" s="128" t="s">
        <v>115</v>
      </c>
      <c r="M25" s="128" t="s">
        <v>115</v>
      </c>
      <c r="N25" s="132" t="s">
        <v>115</v>
      </c>
      <c r="O25" s="94"/>
    </row>
    <row r="26" spans="1:15" s="2" customFormat="1" ht="12">
      <c r="A26" s="303">
        <v>3</v>
      </c>
      <c r="B26" s="131">
        <v>7304</v>
      </c>
      <c r="C26" s="95">
        <v>7344</v>
      </c>
      <c r="D26" s="133">
        <f>SUM(B26:C26)</f>
        <v>14648</v>
      </c>
      <c r="E26" s="131">
        <v>10419</v>
      </c>
      <c r="F26" s="95">
        <v>3919</v>
      </c>
      <c r="G26" s="95">
        <v>281</v>
      </c>
      <c r="H26" s="95">
        <v>29</v>
      </c>
      <c r="I26" s="133">
        <f>SUM(E26:H26)</f>
        <v>14648</v>
      </c>
      <c r="J26" s="130" t="s">
        <v>115</v>
      </c>
      <c r="K26" s="128" t="s">
        <v>115</v>
      </c>
      <c r="L26" s="128" t="s">
        <v>115</v>
      </c>
      <c r="M26" s="95">
        <v>14648</v>
      </c>
      <c r="N26" s="133">
        <f>+M26</f>
        <v>14648</v>
      </c>
      <c r="O26" s="94"/>
    </row>
    <row r="27" spans="1:15" s="2" customFormat="1" ht="12">
      <c r="A27" s="303">
        <v>4</v>
      </c>
      <c r="B27" s="131">
        <v>1429</v>
      </c>
      <c r="C27" s="95">
        <v>1464</v>
      </c>
      <c r="D27" s="135">
        <f>SUM(B27:C27)</f>
        <v>2893</v>
      </c>
      <c r="E27" s="134">
        <v>2484</v>
      </c>
      <c r="F27" s="95">
        <v>317</v>
      </c>
      <c r="G27" s="95">
        <v>92</v>
      </c>
      <c r="H27" s="128" t="s">
        <v>115</v>
      </c>
      <c r="I27" s="133">
        <f>SUM(E27:H27)</f>
        <v>2893</v>
      </c>
      <c r="J27" s="130" t="s">
        <v>115</v>
      </c>
      <c r="K27" s="128" t="s">
        <v>115</v>
      </c>
      <c r="L27" s="128" t="s">
        <v>115</v>
      </c>
      <c r="M27" s="95">
        <v>2893</v>
      </c>
      <c r="N27" s="133">
        <f>+M27</f>
        <v>2893</v>
      </c>
      <c r="O27" s="94"/>
    </row>
    <row r="28" spans="1:15" s="2" customFormat="1" ht="12">
      <c r="A28" s="303">
        <v>5</v>
      </c>
      <c r="B28" s="131">
        <v>467</v>
      </c>
      <c r="C28" s="95">
        <v>526</v>
      </c>
      <c r="D28" s="133">
        <f>SUM(B28:C28)</f>
        <v>993</v>
      </c>
      <c r="E28" s="131">
        <v>911</v>
      </c>
      <c r="F28" s="95">
        <v>82</v>
      </c>
      <c r="G28" s="129" t="s">
        <v>115</v>
      </c>
      <c r="H28" s="128" t="s">
        <v>115</v>
      </c>
      <c r="I28" s="133">
        <f>SUM(E28:H28)</f>
        <v>993</v>
      </c>
      <c r="J28" s="130" t="s">
        <v>115</v>
      </c>
      <c r="K28" s="128" t="s">
        <v>115</v>
      </c>
      <c r="L28" s="128" t="s">
        <v>115</v>
      </c>
      <c r="M28" s="95">
        <v>993</v>
      </c>
      <c r="N28" s="133">
        <f>+M28</f>
        <v>993</v>
      </c>
      <c r="O28" s="94"/>
    </row>
    <row r="29" spans="1:15" s="2" customFormat="1" ht="12.75" thickBot="1">
      <c r="A29" s="288">
        <v>6</v>
      </c>
      <c r="B29" s="298">
        <v>0.51</v>
      </c>
      <c r="C29" s="299">
        <v>0.49</v>
      </c>
      <c r="D29" s="300">
        <v>1</v>
      </c>
      <c r="E29" s="136" t="s">
        <v>115</v>
      </c>
      <c r="F29" s="137" t="s">
        <v>115</v>
      </c>
      <c r="G29" s="138" t="s">
        <v>115</v>
      </c>
      <c r="H29" s="137" t="s">
        <v>115</v>
      </c>
      <c r="I29" s="301">
        <v>1</v>
      </c>
      <c r="J29" s="136" t="s">
        <v>115</v>
      </c>
      <c r="K29" s="138" t="s">
        <v>115</v>
      </c>
      <c r="L29" s="138" t="s">
        <v>115</v>
      </c>
      <c r="M29" s="138" t="s">
        <v>115</v>
      </c>
      <c r="N29" s="301">
        <v>1</v>
      </c>
      <c r="O29" s="94"/>
    </row>
    <row r="30" spans="1:14" s="2" customFormat="1" ht="12">
      <c r="A30" s="110"/>
      <c r="B30" s="110"/>
      <c r="C30" s="110"/>
      <c r="E30" s="110"/>
      <c r="F30" s="98"/>
      <c r="G30" s="110"/>
      <c r="I30" s="110"/>
      <c r="J30" s="110"/>
      <c r="K30" s="110"/>
      <c r="L30" s="110"/>
      <c r="M30" s="110"/>
      <c r="N30" s="110"/>
    </row>
    <row r="31" spans="1:15" s="2" customFormat="1" ht="12">
      <c r="A31" s="64" t="s">
        <v>14</v>
      </c>
      <c r="B31" s="64"/>
      <c r="C31" s="64"/>
      <c r="D31" s="64"/>
      <c r="E31" s="64"/>
      <c r="F31" s="64"/>
      <c r="G31" s="64"/>
      <c r="H31" s="64"/>
      <c r="I31" s="64"/>
      <c r="J31" s="64"/>
      <c r="K31" s="64"/>
      <c r="L31" s="64"/>
      <c r="M31" s="64"/>
      <c r="N31" s="64"/>
      <c r="O31" s="64"/>
    </row>
    <row r="32" s="2" customFormat="1" ht="12.75" thickBot="1"/>
    <row r="33" spans="1:27" s="1" customFormat="1" ht="12">
      <c r="A33" s="74" t="s">
        <v>48</v>
      </c>
      <c r="B33" s="65"/>
      <c r="C33" s="65"/>
      <c r="D33" s="65"/>
      <c r="E33" s="65"/>
      <c r="F33" s="65"/>
      <c r="G33" s="65"/>
      <c r="H33" s="65"/>
      <c r="I33" s="65"/>
      <c r="J33" s="65"/>
      <c r="K33" s="65"/>
      <c r="L33" s="65"/>
      <c r="M33" s="65"/>
      <c r="N33" s="65"/>
      <c r="O33" s="66"/>
      <c r="P33" s="2"/>
      <c r="Q33" s="2"/>
      <c r="R33" s="2"/>
      <c r="S33" s="2"/>
      <c r="T33" s="2"/>
      <c r="U33" s="2"/>
      <c r="V33" s="2"/>
      <c r="W33" s="2"/>
      <c r="X33" s="2"/>
      <c r="Y33" s="2"/>
      <c r="Z33" s="2"/>
      <c r="AA33" s="2"/>
    </row>
    <row r="34" spans="1:15" s="2" customFormat="1" ht="150" customHeight="1" thickBot="1">
      <c r="A34" s="448" t="s">
        <v>130</v>
      </c>
      <c r="B34" s="449"/>
      <c r="C34" s="449"/>
      <c r="D34" s="449"/>
      <c r="E34" s="449"/>
      <c r="F34" s="449"/>
      <c r="G34" s="449"/>
      <c r="H34" s="449"/>
      <c r="I34" s="449"/>
      <c r="J34" s="449"/>
      <c r="K34" s="449"/>
      <c r="L34" s="449"/>
      <c r="M34" s="449"/>
      <c r="N34" s="449"/>
      <c r="O34" s="455"/>
    </row>
    <row r="35" spans="1:35" s="1" customFormat="1" ht="12.75" thickBo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7" s="1" customFormat="1" ht="12">
      <c r="A36" s="75" t="s">
        <v>49</v>
      </c>
      <c r="B36" s="67"/>
      <c r="C36" s="67"/>
      <c r="D36" s="67"/>
      <c r="E36" s="67"/>
      <c r="F36" s="67"/>
      <c r="G36" s="67"/>
      <c r="H36" s="67"/>
      <c r="I36" s="67"/>
      <c r="J36" s="67"/>
      <c r="K36" s="67"/>
      <c r="L36" s="67"/>
      <c r="M36" s="67"/>
      <c r="N36" s="67"/>
      <c r="O36" s="66"/>
      <c r="P36" s="2"/>
      <c r="Q36" s="2"/>
      <c r="R36" s="2"/>
      <c r="S36" s="2"/>
      <c r="T36" s="2"/>
      <c r="U36" s="2"/>
      <c r="V36" s="2"/>
      <c r="W36" s="2"/>
      <c r="X36" s="2"/>
      <c r="Y36" s="2"/>
      <c r="Z36" s="2"/>
      <c r="AA36" s="2"/>
      <c r="AB36" s="2"/>
      <c r="AC36" s="2"/>
      <c r="AD36" s="2"/>
      <c r="AE36" s="2"/>
      <c r="AF36" s="2"/>
      <c r="AG36" s="2"/>
      <c r="AH36" s="2"/>
      <c r="AI36" s="2"/>
      <c r="AJ36" s="2"/>
      <c r="AK36" s="2"/>
    </row>
    <row r="37" spans="1:15" s="2" customFormat="1" ht="150" customHeight="1" thickBot="1">
      <c r="A37" s="448"/>
      <c r="B37" s="449"/>
      <c r="C37" s="449"/>
      <c r="D37" s="449"/>
      <c r="E37" s="449"/>
      <c r="F37" s="449"/>
      <c r="G37" s="449"/>
      <c r="H37" s="449"/>
      <c r="I37" s="449"/>
      <c r="J37" s="449"/>
      <c r="K37" s="449"/>
      <c r="L37" s="449"/>
      <c r="M37" s="449"/>
      <c r="N37" s="449"/>
      <c r="O37" s="455"/>
    </row>
  </sheetData>
  <sheetProtection/>
  <mergeCells count="13">
    <mergeCell ref="A37:O37"/>
    <mergeCell ref="A21:N21"/>
    <mergeCell ref="A22:A23"/>
    <mergeCell ref="B22:D22"/>
    <mergeCell ref="E22:I22"/>
    <mergeCell ref="J22:N22"/>
    <mergeCell ref="A34:O34"/>
    <mergeCell ref="A10:A11"/>
    <mergeCell ref="B10:H10"/>
    <mergeCell ref="I10:K10"/>
    <mergeCell ref="L10:O10"/>
    <mergeCell ref="B4:Q4"/>
    <mergeCell ref="B6:Q6"/>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4">
      <formula1>D24</formula1>
    </dataValidation>
  </dataValidations>
  <printOptions horizontalCentered="1"/>
  <pageMargins left="0" right="0" top="0.5905511811023623" bottom="0" header="0" footer="0"/>
  <pageSetup fitToHeight="10" horizontalDpi="600" verticalDpi="600" orientation="landscape" scale="67" r:id="rId1"/>
  <rowBreaks count="1" manualBreakCount="1">
    <brk id="30" max="14" man="1"/>
  </rowBreaks>
</worksheet>
</file>

<file path=xl/worksheets/sheet4.xml><?xml version="1.0" encoding="utf-8"?>
<worksheet xmlns="http://schemas.openxmlformats.org/spreadsheetml/2006/main" xmlns:r="http://schemas.openxmlformats.org/officeDocument/2006/relationships">
  <dimension ref="A1:AK45"/>
  <sheetViews>
    <sheetView showGridLines="0" showZeros="0" view="pageBreakPreview" zoomScale="85" zoomScaleSheetLayoutView="85" zoomScalePageLayoutView="0" workbookViewId="0" topLeftCell="A1">
      <selection activeCell="F33" sqref="F33"/>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8.7109375" style="13" customWidth="1"/>
    <col min="16" max="16384" width="11.421875" style="13" customWidth="1"/>
  </cols>
  <sheetData>
    <row r="1" ht="15">
      <c r="A1" s="12" t="s">
        <v>19</v>
      </c>
    </row>
    <row r="2" ht="15">
      <c r="A2" s="12" t="s">
        <v>20</v>
      </c>
    </row>
    <row r="3" ht="15">
      <c r="A3" s="12"/>
    </row>
    <row r="4" spans="1:17" ht="15">
      <c r="A4" s="68" t="s">
        <v>33</v>
      </c>
      <c r="B4" s="430" t="s">
        <v>74</v>
      </c>
      <c r="C4" s="431"/>
      <c r="D4" s="431"/>
      <c r="E4" s="431"/>
      <c r="F4" s="431"/>
      <c r="G4" s="431"/>
      <c r="H4" s="431"/>
      <c r="I4" s="431"/>
      <c r="J4" s="431"/>
      <c r="K4" s="431"/>
      <c r="L4" s="431"/>
      <c r="M4" s="431"/>
      <c r="N4" s="431"/>
      <c r="O4" s="431"/>
      <c r="P4" s="431"/>
      <c r="Q4" s="431"/>
    </row>
    <row r="5" spans="1:14" ht="4.5" customHeight="1">
      <c r="A5" s="14"/>
      <c r="B5" s="15"/>
      <c r="C5" s="15"/>
      <c r="D5" s="15"/>
      <c r="E5" s="15"/>
      <c r="F5" s="15"/>
      <c r="G5" s="15"/>
      <c r="H5" s="15"/>
      <c r="I5" s="15"/>
      <c r="J5" s="15"/>
      <c r="K5" s="15"/>
      <c r="L5" s="15"/>
      <c r="M5" s="15"/>
      <c r="N5" s="15"/>
    </row>
    <row r="6" spans="1:17" ht="15">
      <c r="A6" s="68" t="s">
        <v>34</v>
      </c>
      <c r="B6" s="430" t="s">
        <v>75</v>
      </c>
      <c r="C6" s="431"/>
      <c r="D6" s="431"/>
      <c r="E6" s="431"/>
      <c r="F6" s="431"/>
      <c r="G6" s="431"/>
      <c r="H6" s="431"/>
      <c r="I6" s="431"/>
      <c r="J6" s="431"/>
      <c r="K6" s="431"/>
      <c r="L6" s="431"/>
      <c r="M6" s="431"/>
      <c r="N6" s="431"/>
      <c r="O6" s="431"/>
      <c r="P6" s="431"/>
      <c r="Q6" s="431"/>
    </row>
    <row r="7" ht="15">
      <c r="A7" s="12"/>
    </row>
    <row r="8" spans="1:15" s="1" customFormat="1" ht="12">
      <c r="A8" s="64" t="s">
        <v>12</v>
      </c>
      <c r="B8" s="64"/>
      <c r="C8" s="64"/>
      <c r="D8" s="64"/>
      <c r="E8" s="64"/>
      <c r="F8" s="64"/>
      <c r="G8" s="64"/>
      <c r="H8" s="64"/>
      <c r="I8" s="64"/>
      <c r="J8" s="64"/>
      <c r="K8" s="64"/>
      <c r="L8" s="64"/>
      <c r="M8" s="64"/>
      <c r="N8" s="64"/>
      <c r="O8" s="64"/>
    </row>
    <row r="9" spans="9:14" s="2" customFormat="1" ht="12.75" thickBot="1">
      <c r="I9" s="1"/>
      <c r="K9" s="1"/>
      <c r="M9" s="1"/>
      <c r="N9" s="1"/>
    </row>
    <row r="10" spans="1:17" s="2" customFormat="1" ht="32.25" customHeight="1" thickBot="1">
      <c r="A10" s="432" t="s">
        <v>35</v>
      </c>
      <c r="B10" s="434" t="s">
        <v>36</v>
      </c>
      <c r="C10" s="446"/>
      <c r="D10" s="446"/>
      <c r="E10" s="446"/>
      <c r="F10" s="446"/>
      <c r="G10" s="446"/>
      <c r="H10" s="447"/>
      <c r="I10" s="434" t="s">
        <v>37</v>
      </c>
      <c r="J10" s="446"/>
      <c r="K10" s="447"/>
      <c r="L10" s="434" t="s">
        <v>40</v>
      </c>
      <c r="M10" s="441"/>
      <c r="N10" s="441"/>
      <c r="O10" s="442"/>
      <c r="P10" s="9"/>
      <c r="Q10" s="9"/>
    </row>
    <row r="11" spans="1:15" s="2" customFormat="1" ht="53.25" customHeight="1" thickBot="1">
      <c r="A11" s="433"/>
      <c r="B11" s="6" t="s">
        <v>9</v>
      </c>
      <c r="C11" s="11" t="s">
        <v>0</v>
      </c>
      <c r="D11" s="11" t="s">
        <v>1</v>
      </c>
      <c r="E11" s="11" t="s">
        <v>2</v>
      </c>
      <c r="F11" s="7" t="s">
        <v>3</v>
      </c>
      <c r="G11" s="11" t="s">
        <v>4</v>
      </c>
      <c r="H11" s="27" t="s">
        <v>5</v>
      </c>
      <c r="I11" s="69" t="s">
        <v>50</v>
      </c>
      <c r="J11" s="70" t="s">
        <v>38</v>
      </c>
      <c r="K11" s="71" t="s">
        <v>39</v>
      </c>
      <c r="L11" s="72" t="s">
        <v>41</v>
      </c>
      <c r="M11" s="70" t="s">
        <v>42</v>
      </c>
      <c r="N11" s="70" t="s">
        <v>43</v>
      </c>
      <c r="O11" s="73" t="s">
        <v>44</v>
      </c>
    </row>
    <row r="12" spans="1:15" s="2" customFormat="1" ht="60">
      <c r="A12" s="167">
        <v>1</v>
      </c>
      <c r="B12" s="141" t="s">
        <v>91</v>
      </c>
      <c r="C12" s="90" t="s">
        <v>185</v>
      </c>
      <c r="D12" s="90" t="s">
        <v>186</v>
      </c>
      <c r="E12" s="90" t="s">
        <v>78</v>
      </c>
      <c r="F12" s="304" t="s">
        <v>79</v>
      </c>
      <c r="G12" s="91" t="s">
        <v>78</v>
      </c>
      <c r="H12" s="91" t="s">
        <v>90</v>
      </c>
      <c r="I12" s="339">
        <v>1051600</v>
      </c>
      <c r="J12" s="340">
        <v>1051600</v>
      </c>
      <c r="K12" s="341">
        <v>457870.68</v>
      </c>
      <c r="L12" s="342" t="s">
        <v>96</v>
      </c>
      <c r="M12" s="343">
        <v>63</v>
      </c>
      <c r="N12" s="343"/>
      <c r="O12" s="142" t="s">
        <v>97</v>
      </c>
    </row>
    <row r="13" spans="1:15" s="2" customFormat="1" ht="24">
      <c r="A13" s="185">
        <v>2</v>
      </c>
      <c r="B13" s="142" t="s">
        <v>91</v>
      </c>
      <c r="C13" s="188" t="s">
        <v>185</v>
      </c>
      <c r="D13" s="188" t="s">
        <v>186</v>
      </c>
      <c r="E13" s="188" t="s">
        <v>78</v>
      </c>
      <c r="F13" s="306" t="s">
        <v>79</v>
      </c>
      <c r="G13" s="189" t="s">
        <v>78</v>
      </c>
      <c r="H13" s="189" t="s">
        <v>90</v>
      </c>
      <c r="I13" s="344">
        <v>1051600</v>
      </c>
      <c r="J13" s="345">
        <v>1051600</v>
      </c>
      <c r="K13" s="346">
        <v>457870.68</v>
      </c>
      <c r="L13" s="347">
        <v>10</v>
      </c>
      <c r="M13" s="200"/>
      <c r="N13" s="200">
        <v>10</v>
      </c>
      <c r="O13" s="142" t="s">
        <v>98</v>
      </c>
    </row>
    <row r="14" spans="1:15" s="2" customFormat="1" ht="24">
      <c r="A14" s="185">
        <v>3</v>
      </c>
      <c r="B14" s="142" t="s">
        <v>91</v>
      </c>
      <c r="C14" s="188" t="s">
        <v>185</v>
      </c>
      <c r="D14" s="188" t="s">
        <v>186</v>
      </c>
      <c r="E14" s="188" t="s">
        <v>78</v>
      </c>
      <c r="F14" s="306" t="s">
        <v>79</v>
      </c>
      <c r="G14" s="189" t="s">
        <v>78</v>
      </c>
      <c r="H14" s="189" t="s">
        <v>90</v>
      </c>
      <c r="I14" s="344">
        <v>1051600</v>
      </c>
      <c r="J14" s="348">
        <v>1051600</v>
      </c>
      <c r="K14" s="175">
        <v>457870.68</v>
      </c>
      <c r="L14" s="347">
        <v>3</v>
      </c>
      <c r="M14" s="200"/>
      <c r="N14" s="200">
        <v>3</v>
      </c>
      <c r="O14" s="142" t="s">
        <v>95</v>
      </c>
    </row>
    <row r="15" spans="1:15" s="2" customFormat="1" ht="24">
      <c r="A15" s="185">
        <v>4</v>
      </c>
      <c r="B15" s="142" t="s">
        <v>91</v>
      </c>
      <c r="C15" s="188" t="s">
        <v>185</v>
      </c>
      <c r="D15" s="188" t="s">
        <v>186</v>
      </c>
      <c r="E15" s="188" t="s">
        <v>78</v>
      </c>
      <c r="F15" s="306" t="s">
        <v>79</v>
      </c>
      <c r="G15" s="189" t="s">
        <v>78</v>
      </c>
      <c r="H15" s="189" t="s">
        <v>90</v>
      </c>
      <c r="I15" s="349">
        <v>1051600</v>
      </c>
      <c r="J15" s="350">
        <v>1051600</v>
      </c>
      <c r="K15" s="351">
        <v>457870.68</v>
      </c>
      <c r="L15" s="347">
        <v>4</v>
      </c>
      <c r="M15" s="200"/>
      <c r="N15" s="200">
        <v>4</v>
      </c>
      <c r="O15" s="142" t="s">
        <v>99</v>
      </c>
    </row>
    <row r="16" spans="1:15" s="2" customFormat="1" ht="24">
      <c r="A16" s="185">
        <v>5</v>
      </c>
      <c r="B16" s="142" t="s">
        <v>91</v>
      </c>
      <c r="C16" s="188" t="s">
        <v>185</v>
      </c>
      <c r="D16" s="188" t="s">
        <v>186</v>
      </c>
      <c r="E16" s="188" t="s">
        <v>78</v>
      </c>
      <c r="F16" s="306" t="s">
        <v>79</v>
      </c>
      <c r="G16" s="189" t="s">
        <v>78</v>
      </c>
      <c r="H16" s="189" t="s">
        <v>90</v>
      </c>
      <c r="I16" s="352">
        <v>1051600</v>
      </c>
      <c r="J16" s="353">
        <v>1051600</v>
      </c>
      <c r="K16" s="346">
        <v>457870.68</v>
      </c>
      <c r="L16" s="347">
        <v>1</v>
      </c>
      <c r="M16" s="200"/>
      <c r="N16" s="200">
        <v>1</v>
      </c>
      <c r="O16" s="142" t="s">
        <v>92</v>
      </c>
    </row>
    <row r="17" spans="1:15" s="2" customFormat="1" ht="24">
      <c r="A17" s="185">
        <v>6</v>
      </c>
      <c r="B17" s="142" t="s">
        <v>91</v>
      </c>
      <c r="C17" s="188" t="s">
        <v>185</v>
      </c>
      <c r="D17" s="188" t="s">
        <v>186</v>
      </c>
      <c r="E17" s="188" t="s">
        <v>78</v>
      </c>
      <c r="F17" s="306" t="s">
        <v>79</v>
      </c>
      <c r="G17" s="189" t="s">
        <v>78</v>
      </c>
      <c r="H17" s="189" t="s">
        <v>90</v>
      </c>
      <c r="I17" s="344">
        <v>1051600</v>
      </c>
      <c r="J17" s="345">
        <v>1051600</v>
      </c>
      <c r="K17" s="354">
        <v>457870.68</v>
      </c>
      <c r="L17" s="347">
        <v>20</v>
      </c>
      <c r="M17" s="200">
        <v>14</v>
      </c>
      <c r="N17" s="200">
        <v>6</v>
      </c>
      <c r="O17" s="142" t="s">
        <v>100</v>
      </c>
    </row>
    <row r="18" spans="1:15" s="2" customFormat="1" ht="24">
      <c r="A18" s="185">
        <v>7</v>
      </c>
      <c r="B18" s="142" t="s">
        <v>91</v>
      </c>
      <c r="C18" s="188" t="s">
        <v>185</v>
      </c>
      <c r="D18" s="188" t="s">
        <v>186</v>
      </c>
      <c r="E18" s="188" t="s">
        <v>78</v>
      </c>
      <c r="F18" s="308" t="s">
        <v>79</v>
      </c>
      <c r="G18" s="189" t="s">
        <v>78</v>
      </c>
      <c r="H18" s="189" t="s">
        <v>90</v>
      </c>
      <c r="I18" s="347" t="s">
        <v>115</v>
      </c>
      <c r="J18" s="202">
        <v>100000</v>
      </c>
      <c r="K18" s="192" t="s">
        <v>115</v>
      </c>
      <c r="L18" s="347">
        <v>1500</v>
      </c>
      <c r="M18" s="200">
        <v>800</v>
      </c>
      <c r="N18" s="200">
        <v>700</v>
      </c>
      <c r="O18" s="142" t="s">
        <v>93</v>
      </c>
    </row>
    <row r="19" spans="1:15" s="2" customFormat="1" ht="24">
      <c r="A19" s="185">
        <v>8</v>
      </c>
      <c r="B19" s="143" t="s">
        <v>91</v>
      </c>
      <c r="C19" s="309" t="s">
        <v>185</v>
      </c>
      <c r="D19" s="309" t="s">
        <v>186</v>
      </c>
      <c r="E19" s="309" t="s">
        <v>78</v>
      </c>
      <c r="F19" s="306" t="s">
        <v>79</v>
      </c>
      <c r="G19" s="189" t="s">
        <v>78</v>
      </c>
      <c r="H19" s="189" t="s">
        <v>90</v>
      </c>
      <c r="I19" s="347" t="s">
        <v>115</v>
      </c>
      <c r="J19" s="202">
        <v>705000</v>
      </c>
      <c r="K19" s="192" t="s">
        <v>115</v>
      </c>
      <c r="L19" s="347">
        <v>14000</v>
      </c>
      <c r="M19" s="200">
        <v>14000</v>
      </c>
      <c r="N19" s="200"/>
      <c r="O19" s="310" t="s">
        <v>94</v>
      </c>
    </row>
    <row r="20" spans="1:15" s="2" customFormat="1" ht="24">
      <c r="A20" s="185">
        <v>9</v>
      </c>
      <c r="B20" s="143" t="s">
        <v>91</v>
      </c>
      <c r="C20" s="309" t="s">
        <v>185</v>
      </c>
      <c r="D20" s="309" t="s">
        <v>187</v>
      </c>
      <c r="E20" s="311" t="s">
        <v>89</v>
      </c>
      <c r="F20" s="143">
        <v>0</v>
      </c>
      <c r="G20" s="189" t="s">
        <v>79</v>
      </c>
      <c r="H20" s="189" t="s">
        <v>90</v>
      </c>
      <c r="I20" s="197">
        <v>1500000</v>
      </c>
      <c r="J20" s="194">
        <v>1500000</v>
      </c>
      <c r="K20" s="192" t="s">
        <v>115</v>
      </c>
      <c r="L20" s="197">
        <v>25</v>
      </c>
      <c r="M20" s="202">
        <v>25</v>
      </c>
      <c r="N20" s="202"/>
      <c r="O20" s="142" t="s">
        <v>95</v>
      </c>
    </row>
    <row r="21" spans="1:15" s="2" customFormat="1" ht="24.75" thickBot="1">
      <c r="A21" s="121">
        <v>10</v>
      </c>
      <c r="B21" s="292" t="s">
        <v>118</v>
      </c>
      <c r="C21" s="122" t="s">
        <v>165</v>
      </c>
      <c r="D21" s="122" t="s">
        <v>77</v>
      </c>
      <c r="E21" s="123" t="s">
        <v>79</v>
      </c>
      <c r="F21" s="123" t="s">
        <v>89</v>
      </c>
      <c r="G21" s="124" t="s">
        <v>78</v>
      </c>
      <c r="H21" s="124" t="s">
        <v>90</v>
      </c>
      <c r="I21" s="355">
        <v>476204</v>
      </c>
      <c r="J21" s="174">
        <v>476204</v>
      </c>
      <c r="K21" s="175">
        <v>17000</v>
      </c>
      <c r="L21" s="356">
        <v>500</v>
      </c>
      <c r="M21" s="357">
        <f>+L21-N21</f>
        <v>128</v>
      </c>
      <c r="N21" s="358">
        <v>372</v>
      </c>
      <c r="O21" s="312" t="s">
        <v>125</v>
      </c>
    </row>
    <row r="22" spans="2:15" s="2" customFormat="1" ht="12">
      <c r="B22" s="110"/>
      <c r="C22" s="110"/>
      <c r="D22" s="110"/>
      <c r="G22" s="110"/>
      <c r="H22" s="110"/>
      <c r="K22" s="110"/>
      <c r="L22" s="110"/>
      <c r="M22" s="110"/>
      <c r="N22" s="1"/>
      <c r="O22" s="110"/>
    </row>
    <row r="23" spans="1:15" s="2" customFormat="1" ht="12">
      <c r="A23" s="64" t="s">
        <v>13</v>
      </c>
      <c r="B23" s="64"/>
      <c r="C23" s="64"/>
      <c r="D23" s="64"/>
      <c r="E23" s="64"/>
      <c r="F23" s="64"/>
      <c r="G23" s="64"/>
      <c r="H23" s="64"/>
      <c r="I23" s="64"/>
      <c r="J23" s="64"/>
      <c r="K23" s="64"/>
      <c r="L23" s="64"/>
      <c r="M23" s="64"/>
      <c r="N23" s="64"/>
      <c r="O23" s="1"/>
    </row>
    <row r="24" spans="13:14" s="2" customFormat="1" ht="12.75" thickBot="1">
      <c r="M24" s="1"/>
      <c r="N24" s="1"/>
    </row>
    <row r="25" spans="1:14" s="2" customFormat="1" ht="15.75" customHeight="1" thickBot="1">
      <c r="A25" s="450" t="s">
        <v>10</v>
      </c>
      <c r="B25" s="446"/>
      <c r="C25" s="446"/>
      <c r="D25" s="446"/>
      <c r="E25" s="446"/>
      <c r="F25" s="446"/>
      <c r="G25" s="446"/>
      <c r="H25" s="446"/>
      <c r="I25" s="446"/>
      <c r="J25" s="446"/>
      <c r="K25" s="446"/>
      <c r="L25" s="446"/>
      <c r="M25" s="446"/>
      <c r="N25" s="447"/>
    </row>
    <row r="26" spans="1:14" s="2" customFormat="1" ht="32.25" customHeight="1" thickBot="1">
      <c r="A26" s="432" t="s">
        <v>45</v>
      </c>
      <c r="B26" s="437" t="s">
        <v>51</v>
      </c>
      <c r="C26" s="438"/>
      <c r="D26" s="439"/>
      <c r="E26" s="437" t="s">
        <v>46</v>
      </c>
      <c r="F26" s="438"/>
      <c r="G26" s="438"/>
      <c r="H26" s="438"/>
      <c r="I26" s="439"/>
      <c r="J26" s="437" t="s">
        <v>47</v>
      </c>
      <c r="K26" s="444"/>
      <c r="L26" s="444"/>
      <c r="M26" s="444"/>
      <c r="N26" s="445"/>
    </row>
    <row r="27" spans="1:14" s="2" customFormat="1" ht="53.25" customHeight="1" thickBot="1">
      <c r="A27" s="433"/>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2">
      <c r="A28" s="167">
        <v>1</v>
      </c>
      <c r="B28" s="257">
        <v>1047</v>
      </c>
      <c r="C28" s="260">
        <v>986</v>
      </c>
      <c r="D28" s="258">
        <f>SUM(B28:C28)</f>
        <v>2033</v>
      </c>
      <c r="E28" s="180" t="s">
        <v>115</v>
      </c>
      <c r="F28" s="266">
        <v>1667</v>
      </c>
      <c r="G28" s="266">
        <v>363</v>
      </c>
      <c r="H28" s="266">
        <v>3</v>
      </c>
      <c r="I28" s="264">
        <f>SUM(E28:H28)</f>
        <v>2033</v>
      </c>
      <c r="J28" s="180" t="s">
        <v>115</v>
      </c>
      <c r="K28" s="181" t="s">
        <v>115</v>
      </c>
      <c r="L28" s="181" t="s">
        <v>115</v>
      </c>
      <c r="M28" s="181" t="s">
        <v>177</v>
      </c>
      <c r="N28" s="264">
        <f>I28</f>
        <v>2033</v>
      </c>
      <c r="O28" s="94"/>
    </row>
    <row r="29" spans="1:14" s="2" customFormat="1" ht="12">
      <c r="A29" s="185">
        <v>2</v>
      </c>
      <c r="B29" s="263">
        <v>1954</v>
      </c>
      <c r="C29" s="266">
        <v>1374</v>
      </c>
      <c r="D29" s="133">
        <f aca="true" t="shared" si="0" ref="D29:D34">SUM(B29:C29)</f>
        <v>3328</v>
      </c>
      <c r="E29" s="131">
        <v>2100</v>
      </c>
      <c r="F29" s="95">
        <v>797</v>
      </c>
      <c r="G29" s="95">
        <v>431</v>
      </c>
      <c r="H29" s="128" t="s">
        <v>115</v>
      </c>
      <c r="I29" s="133">
        <f aca="true" t="shared" si="1" ref="I29:I34">SUM(E29:H29)</f>
        <v>3328</v>
      </c>
      <c r="J29" s="130" t="s">
        <v>115</v>
      </c>
      <c r="K29" s="191" t="s">
        <v>115</v>
      </c>
      <c r="L29" s="191" t="s">
        <v>115</v>
      </c>
      <c r="M29" s="191" t="s">
        <v>176</v>
      </c>
      <c r="N29" s="135">
        <f aca="true" t="shared" si="2" ref="N29:N34">I29</f>
        <v>3328</v>
      </c>
    </row>
    <row r="30" spans="1:14" s="2" customFormat="1" ht="12">
      <c r="A30" s="185">
        <v>3</v>
      </c>
      <c r="B30" s="263">
        <v>55</v>
      </c>
      <c r="C30" s="266">
        <v>50</v>
      </c>
      <c r="D30" s="133">
        <f t="shared" si="0"/>
        <v>105</v>
      </c>
      <c r="E30" s="130" t="s">
        <v>115</v>
      </c>
      <c r="F30" s="95">
        <v>105</v>
      </c>
      <c r="G30" s="128" t="s">
        <v>115</v>
      </c>
      <c r="H30" s="128" t="s">
        <v>115</v>
      </c>
      <c r="I30" s="133">
        <f t="shared" si="1"/>
        <v>105</v>
      </c>
      <c r="J30" s="130" t="s">
        <v>115</v>
      </c>
      <c r="K30" s="191" t="s">
        <v>115</v>
      </c>
      <c r="L30" s="191" t="s">
        <v>115</v>
      </c>
      <c r="M30" s="191" t="s">
        <v>175</v>
      </c>
      <c r="N30" s="135">
        <f t="shared" si="2"/>
        <v>105</v>
      </c>
    </row>
    <row r="31" spans="1:14" s="2" customFormat="1" ht="12">
      <c r="A31" s="185">
        <v>4</v>
      </c>
      <c r="B31" s="263">
        <v>207</v>
      </c>
      <c r="C31" s="266">
        <v>176</v>
      </c>
      <c r="D31" s="135">
        <f t="shared" si="0"/>
        <v>383</v>
      </c>
      <c r="E31" s="134">
        <v>138</v>
      </c>
      <c r="F31" s="95">
        <v>225</v>
      </c>
      <c r="G31" s="95">
        <v>20</v>
      </c>
      <c r="H31" s="128" t="s">
        <v>115</v>
      </c>
      <c r="I31" s="135">
        <f t="shared" si="1"/>
        <v>383</v>
      </c>
      <c r="J31" s="261" t="s">
        <v>115</v>
      </c>
      <c r="K31" s="191" t="s">
        <v>115</v>
      </c>
      <c r="L31" s="191" t="s">
        <v>115</v>
      </c>
      <c r="M31" s="191" t="s">
        <v>174</v>
      </c>
      <c r="N31" s="135">
        <f t="shared" si="2"/>
        <v>383</v>
      </c>
    </row>
    <row r="32" spans="1:15" s="2" customFormat="1" ht="12">
      <c r="A32" s="185">
        <v>5</v>
      </c>
      <c r="B32" s="263">
        <v>50</v>
      </c>
      <c r="C32" s="266">
        <v>43</v>
      </c>
      <c r="D32" s="133">
        <f t="shared" si="0"/>
        <v>93</v>
      </c>
      <c r="E32" s="131">
        <v>93</v>
      </c>
      <c r="F32" s="128" t="s">
        <v>115</v>
      </c>
      <c r="G32" s="128" t="s">
        <v>115</v>
      </c>
      <c r="H32" s="128" t="s">
        <v>115</v>
      </c>
      <c r="I32" s="133">
        <f>D32</f>
        <v>93</v>
      </c>
      <c r="J32" s="130" t="s">
        <v>115</v>
      </c>
      <c r="K32" s="191" t="s">
        <v>115</v>
      </c>
      <c r="L32" s="191" t="s">
        <v>115</v>
      </c>
      <c r="M32" s="191" t="s">
        <v>173</v>
      </c>
      <c r="N32" s="133">
        <f t="shared" si="2"/>
        <v>93</v>
      </c>
      <c r="O32" s="94"/>
    </row>
    <row r="33" spans="1:15" s="2" customFormat="1" ht="12">
      <c r="A33" s="185">
        <v>6</v>
      </c>
      <c r="B33" s="263">
        <v>1221</v>
      </c>
      <c r="C33" s="266">
        <v>1307</v>
      </c>
      <c r="D33" s="133">
        <f t="shared" si="0"/>
        <v>2528</v>
      </c>
      <c r="E33" s="131">
        <v>2326</v>
      </c>
      <c r="F33" s="95">
        <v>202</v>
      </c>
      <c r="G33" s="128" t="s">
        <v>115</v>
      </c>
      <c r="H33" s="128" t="s">
        <v>115</v>
      </c>
      <c r="I33" s="135">
        <f t="shared" si="1"/>
        <v>2528</v>
      </c>
      <c r="J33" s="261" t="s">
        <v>115</v>
      </c>
      <c r="K33" s="191" t="s">
        <v>115</v>
      </c>
      <c r="L33" s="191" t="s">
        <v>115</v>
      </c>
      <c r="M33" s="191" t="s">
        <v>172</v>
      </c>
      <c r="N33" s="133">
        <f t="shared" si="2"/>
        <v>2528</v>
      </c>
      <c r="O33" s="94"/>
    </row>
    <row r="34" spans="1:14" s="2" customFormat="1" ht="12">
      <c r="A34" s="185">
        <v>7</v>
      </c>
      <c r="B34" s="263">
        <v>400</v>
      </c>
      <c r="C34" s="266">
        <v>300</v>
      </c>
      <c r="D34" s="135">
        <f t="shared" si="0"/>
        <v>700</v>
      </c>
      <c r="E34" s="134">
        <v>572</v>
      </c>
      <c r="F34" s="95">
        <v>128</v>
      </c>
      <c r="G34" s="128" t="s">
        <v>115</v>
      </c>
      <c r="H34" s="128" t="s">
        <v>115</v>
      </c>
      <c r="I34" s="135">
        <f t="shared" si="1"/>
        <v>700</v>
      </c>
      <c r="J34" s="261" t="s">
        <v>115</v>
      </c>
      <c r="K34" s="191" t="s">
        <v>115</v>
      </c>
      <c r="L34" s="191" t="s">
        <v>115</v>
      </c>
      <c r="M34" s="191" t="s">
        <v>171</v>
      </c>
      <c r="N34" s="135">
        <f t="shared" si="2"/>
        <v>700</v>
      </c>
    </row>
    <row r="35" spans="1:14" s="2" customFormat="1" ht="12">
      <c r="A35" s="185">
        <v>8</v>
      </c>
      <c r="B35" s="130" t="s">
        <v>115</v>
      </c>
      <c r="C35" s="359" t="s">
        <v>115</v>
      </c>
      <c r="D35" s="140" t="s">
        <v>115</v>
      </c>
      <c r="E35" s="360" t="s">
        <v>115</v>
      </c>
      <c r="F35" s="128" t="s">
        <v>115</v>
      </c>
      <c r="G35" s="128" t="s">
        <v>115</v>
      </c>
      <c r="H35" s="128" t="s">
        <v>115</v>
      </c>
      <c r="I35" s="361" t="s">
        <v>115</v>
      </c>
      <c r="J35" s="360" t="s">
        <v>115</v>
      </c>
      <c r="K35" s="128" t="s">
        <v>115</v>
      </c>
      <c r="L35" s="128" t="s">
        <v>115</v>
      </c>
      <c r="M35" s="205" t="s">
        <v>115</v>
      </c>
      <c r="N35" s="140" t="s">
        <v>115</v>
      </c>
    </row>
    <row r="36" spans="1:14" s="2" customFormat="1" ht="12">
      <c r="A36" s="185">
        <v>9</v>
      </c>
      <c r="B36" s="360" t="s">
        <v>115</v>
      </c>
      <c r="C36" s="205" t="s">
        <v>115</v>
      </c>
      <c r="D36" s="140" t="s">
        <v>115</v>
      </c>
      <c r="E36" s="360" t="s">
        <v>115</v>
      </c>
      <c r="F36" s="128" t="s">
        <v>115</v>
      </c>
      <c r="G36" s="128" t="s">
        <v>115</v>
      </c>
      <c r="H36" s="362" t="s">
        <v>115</v>
      </c>
      <c r="I36" s="140" t="s">
        <v>115</v>
      </c>
      <c r="J36" s="130" t="s">
        <v>115</v>
      </c>
      <c r="K36" s="128" t="s">
        <v>115</v>
      </c>
      <c r="L36" s="128" t="s">
        <v>115</v>
      </c>
      <c r="M36" s="128" t="s">
        <v>115</v>
      </c>
      <c r="N36" s="363" t="s">
        <v>115</v>
      </c>
    </row>
    <row r="37" spans="1:14" s="2" customFormat="1" ht="12.75" thickBot="1">
      <c r="A37" s="368">
        <v>10</v>
      </c>
      <c r="B37" s="364">
        <v>254</v>
      </c>
      <c r="C37" s="285">
        <v>118</v>
      </c>
      <c r="D37" s="287">
        <f>SUM(B37:C37)</f>
        <v>372</v>
      </c>
      <c r="E37" s="365">
        <v>65</v>
      </c>
      <c r="F37" s="232">
        <v>140</v>
      </c>
      <c r="G37" s="232">
        <v>155</v>
      </c>
      <c r="H37" s="232">
        <v>12</v>
      </c>
      <c r="I37" s="287">
        <f>SUM(E37:H37)</f>
        <v>372</v>
      </c>
      <c r="J37" s="366" t="s">
        <v>115</v>
      </c>
      <c r="K37" s="282" t="s">
        <v>115</v>
      </c>
      <c r="L37" s="367" t="s">
        <v>115</v>
      </c>
      <c r="M37" s="232">
        <v>372</v>
      </c>
      <c r="N37" s="287">
        <v>372</v>
      </c>
    </row>
    <row r="38" spans="1:14" s="2" customFormat="1" ht="12">
      <c r="A38" s="110"/>
      <c r="B38" s="110"/>
      <c r="C38" s="110"/>
      <c r="E38" s="110"/>
      <c r="F38" s="8"/>
      <c r="J38" s="110"/>
      <c r="L38" s="110"/>
      <c r="M38" s="1"/>
      <c r="N38" s="1"/>
    </row>
    <row r="39" spans="1:15" s="2" customFormat="1" ht="12">
      <c r="A39" s="64" t="s">
        <v>14</v>
      </c>
      <c r="B39" s="64"/>
      <c r="C39" s="64"/>
      <c r="D39" s="64"/>
      <c r="E39" s="64"/>
      <c r="F39" s="64"/>
      <c r="G39" s="64"/>
      <c r="H39" s="64"/>
      <c r="I39" s="64"/>
      <c r="J39" s="64"/>
      <c r="K39" s="64"/>
      <c r="L39" s="64"/>
      <c r="M39" s="64"/>
      <c r="N39" s="64"/>
      <c r="O39" s="64"/>
    </row>
    <row r="40" s="2" customFormat="1" ht="12.75" thickBot="1"/>
    <row r="41" spans="1:27" s="1" customFormat="1" ht="12">
      <c r="A41" s="74" t="s">
        <v>48</v>
      </c>
      <c r="B41" s="65"/>
      <c r="C41" s="65"/>
      <c r="D41" s="65"/>
      <c r="E41" s="65"/>
      <c r="F41" s="65"/>
      <c r="G41" s="65"/>
      <c r="H41" s="65"/>
      <c r="I41" s="65"/>
      <c r="J41" s="65"/>
      <c r="K41" s="65"/>
      <c r="L41" s="65"/>
      <c r="M41" s="65"/>
      <c r="N41" s="65"/>
      <c r="O41" s="66"/>
      <c r="P41" s="2"/>
      <c r="Q41" s="2"/>
      <c r="R41" s="2"/>
      <c r="S41" s="2"/>
      <c r="T41" s="2"/>
      <c r="U41" s="2"/>
      <c r="V41" s="2"/>
      <c r="W41" s="2"/>
      <c r="X41" s="2"/>
      <c r="Y41" s="2"/>
      <c r="Z41" s="2"/>
      <c r="AA41" s="2"/>
    </row>
    <row r="42" spans="1:15" s="2" customFormat="1" ht="150" customHeight="1" thickBot="1">
      <c r="A42" s="448" t="s">
        <v>117</v>
      </c>
      <c r="B42" s="449"/>
      <c r="C42" s="449"/>
      <c r="D42" s="449"/>
      <c r="E42" s="449"/>
      <c r="F42" s="449"/>
      <c r="G42" s="449"/>
      <c r="H42" s="449"/>
      <c r="I42" s="449"/>
      <c r="J42" s="449"/>
      <c r="K42" s="449"/>
      <c r="L42" s="449"/>
      <c r="M42" s="449"/>
      <c r="N42" s="449"/>
      <c r="O42" s="455"/>
    </row>
    <row r="43" spans="1:35" s="1" customFormat="1" ht="12.75" thickBo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7" s="1" customFormat="1" ht="12">
      <c r="A44" s="75" t="s">
        <v>49</v>
      </c>
      <c r="B44" s="67"/>
      <c r="C44" s="67"/>
      <c r="D44" s="67"/>
      <c r="E44" s="67"/>
      <c r="F44" s="67"/>
      <c r="G44" s="67"/>
      <c r="H44" s="67"/>
      <c r="I44" s="67"/>
      <c r="J44" s="67"/>
      <c r="K44" s="67"/>
      <c r="L44" s="67"/>
      <c r="M44" s="67"/>
      <c r="N44" s="67"/>
      <c r="O44" s="66"/>
      <c r="P44" s="2"/>
      <c r="Q44" s="2"/>
      <c r="R44" s="2"/>
      <c r="S44" s="2"/>
      <c r="T44" s="2"/>
      <c r="U44" s="2"/>
      <c r="V44" s="2"/>
      <c r="W44" s="2"/>
      <c r="X44" s="2"/>
      <c r="Y44" s="2"/>
      <c r="Z44" s="2"/>
      <c r="AA44" s="2"/>
      <c r="AB44" s="2"/>
      <c r="AC44" s="2"/>
      <c r="AD44" s="2"/>
      <c r="AE44" s="2"/>
      <c r="AF44" s="2"/>
      <c r="AG44" s="2"/>
      <c r="AH44" s="2"/>
      <c r="AI44" s="2"/>
      <c r="AJ44" s="2"/>
      <c r="AK44" s="2"/>
    </row>
    <row r="45" spans="1:15" s="2" customFormat="1" ht="150" customHeight="1" thickBot="1">
      <c r="A45" s="448"/>
      <c r="B45" s="449"/>
      <c r="C45" s="449"/>
      <c r="D45" s="449"/>
      <c r="E45" s="449"/>
      <c r="F45" s="449"/>
      <c r="G45" s="449"/>
      <c r="H45" s="449"/>
      <c r="I45" s="449"/>
      <c r="J45" s="449"/>
      <c r="K45" s="449"/>
      <c r="L45" s="449"/>
      <c r="M45" s="449"/>
      <c r="N45" s="449"/>
      <c r="O45" s="455"/>
    </row>
  </sheetData>
  <sheetProtection/>
  <mergeCells count="13">
    <mergeCell ref="A45:O45"/>
    <mergeCell ref="A25:N25"/>
    <mergeCell ref="A26:A27"/>
    <mergeCell ref="B26:D26"/>
    <mergeCell ref="E26:I26"/>
    <mergeCell ref="J26:N26"/>
    <mergeCell ref="A42:O42"/>
    <mergeCell ref="A10:A11"/>
    <mergeCell ref="B10:H10"/>
    <mergeCell ref="I10:K10"/>
    <mergeCell ref="L10:O10"/>
    <mergeCell ref="B4:Q4"/>
    <mergeCell ref="B6:Q6"/>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I34 I37">
      <formula1>D28</formula1>
    </dataValidation>
  </dataValidations>
  <printOptions horizontalCentered="1"/>
  <pageMargins left="0" right="0" top="0.5905511811023623" bottom="0" header="0" footer="0"/>
  <pageSetup fitToHeight="10" horizontalDpi="600" verticalDpi="600" orientation="landscape" scale="67" r:id="rId1"/>
  <rowBreaks count="1" manualBreakCount="1">
    <brk id="38" max="14" man="1"/>
  </rowBreaks>
</worksheet>
</file>

<file path=xl/worksheets/sheet5.xml><?xml version="1.0" encoding="utf-8"?>
<worksheet xmlns="http://schemas.openxmlformats.org/spreadsheetml/2006/main" xmlns:r="http://schemas.openxmlformats.org/officeDocument/2006/relationships">
  <dimension ref="A1:AK45"/>
  <sheetViews>
    <sheetView showGridLines="0" showZeros="0" view="pageBreakPreview" zoomScale="85" zoomScaleSheetLayoutView="85" zoomScalePageLayoutView="0" workbookViewId="0" topLeftCell="A1">
      <selection activeCell="C34" sqref="C34"/>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21</v>
      </c>
    </row>
    <row r="2" ht="15">
      <c r="A2" s="12" t="s">
        <v>22</v>
      </c>
    </row>
    <row r="3" ht="15">
      <c r="A3" s="12"/>
    </row>
    <row r="4" spans="1:17" ht="15">
      <c r="A4" s="68" t="s">
        <v>33</v>
      </c>
      <c r="B4" s="430" t="s">
        <v>74</v>
      </c>
      <c r="C4" s="431"/>
      <c r="D4" s="431"/>
      <c r="E4" s="431"/>
      <c r="F4" s="431"/>
      <c r="G4" s="431"/>
      <c r="H4" s="431"/>
      <c r="I4" s="431"/>
      <c r="J4" s="431"/>
      <c r="K4" s="431"/>
      <c r="L4" s="431"/>
      <c r="M4" s="431"/>
      <c r="N4" s="431"/>
      <c r="O4" s="431"/>
      <c r="P4" s="431"/>
      <c r="Q4" s="431"/>
    </row>
    <row r="5" spans="1:14" ht="4.5" customHeight="1">
      <c r="A5" s="14"/>
      <c r="B5" s="15"/>
      <c r="C5" s="15"/>
      <c r="D5" s="15"/>
      <c r="E5" s="15"/>
      <c r="F5" s="15"/>
      <c r="G5" s="15"/>
      <c r="H5" s="15"/>
      <c r="I5" s="15"/>
      <c r="J5" s="15"/>
      <c r="K5" s="15"/>
      <c r="L5" s="15"/>
      <c r="M5" s="15"/>
      <c r="N5" s="15"/>
    </row>
    <row r="6" spans="1:17" ht="15">
      <c r="A6" s="68" t="s">
        <v>34</v>
      </c>
      <c r="B6" s="430" t="s">
        <v>75</v>
      </c>
      <c r="C6" s="431"/>
      <c r="D6" s="431"/>
      <c r="E6" s="431"/>
      <c r="F6" s="431"/>
      <c r="G6" s="431"/>
      <c r="H6" s="431"/>
      <c r="I6" s="431"/>
      <c r="J6" s="431"/>
      <c r="K6" s="431"/>
      <c r="L6" s="431"/>
      <c r="M6" s="431"/>
      <c r="N6" s="431"/>
      <c r="O6" s="431"/>
      <c r="P6" s="431"/>
      <c r="Q6" s="431"/>
    </row>
    <row r="7" ht="15">
      <c r="A7" s="12"/>
    </row>
    <row r="8" spans="1:15" s="1" customFormat="1" ht="12">
      <c r="A8" s="64" t="s">
        <v>12</v>
      </c>
      <c r="B8" s="64"/>
      <c r="C8" s="64"/>
      <c r="D8" s="64"/>
      <c r="E8" s="64"/>
      <c r="F8" s="64"/>
      <c r="G8" s="64"/>
      <c r="H8" s="64"/>
      <c r="I8" s="64"/>
      <c r="J8" s="64"/>
      <c r="K8" s="64"/>
      <c r="L8" s="64"/>
      <c r="M8" s="64"/>
      <c r="N8" s="64"/>
      <c r="O8" s="64"/>
    </row>
    <row r="9" spans="9:14" s="2" customFormat="1" ht="12.75" thickBot="1">
      <c r="I9" s="1"/>
      <c r="K9" s="1"/>
      <c r="M9" s="1"/>
      <c r="N9" s="1"/>
    </row>
    <row r="10" spans="1:17" s="2" customFormat="1" ht="32.25" customHeight="1" thickBot="1">
      <c r="A10" s="432" t="s">
        <v>35</v>
      </c>
      <c r="B10" s="434" t="s">
        <v>36</v>
      </c>
      <c r="C10" s="446"/>
      <c r="D10" s="446"/>
      <c r="E10" s="446"/>
      <c r="F10" s="446"/>
      <c r="G10" s="446"/>
      <c r="H10" s="447"/>
      <c r="I10" s="434" t="s">
        <v>37</v>
      </c>
      <c r="J10" s="446"/>
      <c r="K10" s="447"/>
      <c r="L10" s="434" t="s">
        <v>40</v>
      </c>
      <c r="M10" s="441"/>
      <c r="N10" s="441"/>
      <c r="O10" s="442"/>
      <c r="P10" s="9"/>
      <c r="Q10" s="9"/>
    </row>
    <row r="11" spans="1:15" s="2" customFormat="1" ht="53.25" customHeight="1" thickBot="1">
      <c r="A11" s="433"/>
      <c r="B11" s="10" t="s">
        <v>9</v>
      </c>
      <c r="C11" s="11" t="s">
        <v>0</v>
      </c>
      <c r="D11" s="11" t="s">
        <v>1</v>
      </c>
      <c r="E11" s="11" t="s">
        <v>2</v>
      </c>
      <c r="F11" s="11" t="s">
        <v>3</v>
      </c>
      <c r="G11" s="11" t="s">
        <v>4</v>
      </c>
      <c r="H11" s="27" t="s">
        <v>5</v>
      </c>
      <c r="I11" s="69" t="s">
        <v>50</v>
      </c>
      <c r="J11" s="70" t="s">
        <v>38</v>
      </c>
      <c r="K11" s="73" t="s">
        <v>39</v>
      </c>
      <c r="L11" s="72" t="s">
        <v>41</v>
      </c>
      <c r="M11" s="70" t="s">
        <v>42</v>
      </c>
      <c r="N11" s="70" t="s">
        <v>43</v>
      </c>
      <c r="O11" s="73" t="s">
        <v>44</v>
      </c>
    </row>
    <row r="12" spans="1:15" s="2" customFormat="1" ht="24">
      <c r="A12" s="167">
        <v>1</v>
      </c>
      <c r="B12" s="294" t="s">
        <v>161</v>
      </c>
      <c r="C12" s="90" t="s">
        <v>162</v>
      </c>
      <c r="D12" s="90" t="s">
        <v>77</v>
      </c>
      <c r="E12" s="90" t="s">
        <v>78</v>
      </c>
      <c r="F12" s="90" t="s">
        <v>79</v>
      </c>
      <c r="G12" s="91" t="s">
        <v>78</v>
      </c>
      <c r="H12" s="91" t="s">
        <v>90</v>
      </c>
      <c r="I12" s="342">
        <v>1139590.72</v>
      </c>
      <c r="J12" s="369">
        <v>1303988.76</v>
      </c>
      <c r="K12" s="200">
        <v>343889.55</v>
      </c>
      <c r="L12" s="342"/>
      <c r="M12" s="343"/>
      <c r="N12" s="370">
        <v>783</v>
      </c>
      <c r="O12" s="246" t="s">
        <v>163</v>
      </c>
    </row>
    <row r="13" spans="1:15" s="2" customFormat="1" ht="12">
      <c r="A13" s="87"/>
      <c r="B13" s="19"/>
      <c r="C13" s="20"/>
      <c r="D13" s="20"/>
      <c r="E13" s="20"/>
      <c r="F13" s="20"/>
      <c r="G13" s="21"/>
      <c r="H13" s="21"/>
      <c r="I13" s="176"/>
      <c r="J13" s="177"/>
      <c r="K13" s="178"/>
      <c r="L13" s="60"/>
      <c r="M13" s="61"/>
      <c r="N13" s="61"/>
      <c r="O13" s="28"/>
    </row>
    <row r="14" spans="1:15" s="2" customFormat="1" ht="12">
      <c r="A14" s="87"/>
      <c r="B14" s="19"/>
      <c r="C14" s="20"/>
      <c r="D14" s="20"/>
      <c r="E14" s="20"/>
      <c r="F14" s="20"/>
      <c r="G14" s="21"/>
      <c r="H14" s="21"/>
      <c r="I14" s="52"/>
      <c r="J14" s="53"/>
      <c r="K14" s="54"/>
      <c r="L14" s="60"/>
      <c r="M14" s="61"/>
      <c r="N14" s="61"/>
      <c r="O14" s="28"/>
    </row>
    <row r="15" spans="1:15" s="2" customFormat="1" ht="12">
      <c r="A15" s="87"/>
      <c r="B15" s="19"/>
      <c r="C15" s="20"/>
      <c r="D15" s="20"/>
      <c r="E15" s="20"/>
      <c r="F15" s="20"/>
      <c r="G15" s="21"/>
      <c r="H15" s="21"/>
      <c r="I15" s="52"/>
      <c r="J15" s="53"/>
      <c r="K15" s="54"/>
      <c r="L15" s="60"/>
      <c r="M15" s="61"/>
      <c r="N15" s="61"/>
      <c r="O15" s="28"/>
    </row>
    <row r="16" spans="1:15" s="2" customFormat="1" ht="12">
      <c r="A16" s="87"/>
      <c r="B16" s="19"/>
      <c r="C16" s="20"/>
      <c r="D16" s="20"/>
      <c r="E16" s="20"/>
      <c r="F16" s="20"/>
      <c r="G16" s="21"/>
      <c r="H16" s="21"/>
      <c r="I16" s="52"/>
      <c r="J16" s="53"/>
      <c r="K16" s="54"/>
      <c r="L16" s="60"/>
      <c r="M16" s="61"/>
      <c r="N16" s="61"/>
      <c r="O16" s="28"/>
    </row>
    <row r="17" spans="1:15" s="2" customFormat="1" ht="12">
      <c r="A17" s="87"/>
      <c r="B17" s="19"/>
      <c r="C17" s="20"/>
      <c r="D17" s="20"/>
      <c r="E17" s="20"/>
      <c r="F17" s="20"/>
      <c r="G17" s="21"/>
      <c r="H17" s="21"/>
      <c r="I17" s="52"/>
      <c r="J17" s="53"/>
      <c r="K17" s="54"/>
      <c r="L17" s="60"/>
      <c r="M17" s="61"/>
      <c r="N17" s="61"/>
      <c r="O17" s="28"/>
    </row>
    <row r="18" spans="1:15" s="2" customFormat="1" ht="12">
      <c r="A18" s="87"/>
      <c r="B18" s="19"/>
      <c r="C18" s="20"/>
      <c r="D18" s="20"/>
      <c r="E18" s="20"/>
      <c r="F18" s="20"/>
      <c r="G18" s="21"/>
      <c r="H18" s="21"/>
      <c r="I18" s="52"/>
      <c r="J18" s="53"/>
      <c r="K18" s="54"/>
      <c r="L18" s="60"/>
      <c r="M18" s="61"/>
      <c r="N18" s="61"/>
      <c r="O18" s="28"/>
    </row>
    <row r="19" spans="1:15" s="2" customFormat="1" ht="12">
      <c r="A19" s="87"/>
      <c r="B19" s="19"/>
      <c r="C19" s="20"/>
      <c r="D19" s="20"/>
      <c r="E19" s="20"/>
      <c r="F19" s="20"/>
      <c r="G19" s="21"/>
      <c r="H19" s="21"/>
      <c r="I19" s="52"/>
      <c r="J19" s="53"/>
      <c r="K19" s="54"/>
      <c r="L19" s="60"/>
      <c r="M19" s="61"/>
      <c r="N19" s="61"/>
      <c r="O19" s="28"/>
    </row>
    <row r="20" spans="1:15" s="2" customFormat="1" ht="12">
      <c r="A20" s="87"/>
      <c r="B20" s="19"/>
      <c r="C20" s="20"/>
      <c r="D20" s="20"/>
      <c r="E20" s="20"/>
      <c r="F20" s="20"/>
      <c r="G20" s="21"/>
      <c r="H20" s="21"/>
      <c r="I20" s="52"/>
      <c r="J20" s="53"/>
      <c r="K20" s="54"/>
      <c r="L20" s="60"/>
      <c r="M20" s="61"/>
      <c r="N20" s="61"/>
      <c r="O20" s="28"/>
    </row>
    <row r="21" spans="1:15" s="2" customFormat="1" ht="12.75" thickBot="1">
      <c r="A21" s="88"/>
      <c r="B21" s="84"/>
      <c r="C21" s="25"/>
      <c r="D21" s="109"/>
      <c r="E21" s="25"/>
      <c r="F21" s="25"/>
      <c r="G21" s="25"/>
      <c r="H21" s="148"/>
      <c r="I21" s="155"/>
      <c r="J21" s="149"/>
      <c r="K21" s="150"/>
      <c r="L21" s="156"/>
      <c r="M21" s="157"/>
      <c r="N21" s="157"/>
      <c r="O21" s="151"/>
    </row>
    <row r="22" spans="1:15" s="2" customFormat="1" ht="12">
      <c r="A22" s="110"/>
      <c r="D22" s="110"/>
      <c r="H22" s="110"/>
      <c r="I22" s="110"/>
      <c r="K22" s="110"/>
      <c r="M22" s="110"/>
      <c r="N22" s="110"/>
      <c r="O22" s="110"/>
    </row>
    <row r="23" spans="1:15" s="2" customFormat="1" ht="12">
      <c r="A23" s="64" t="s">
        <v>13</v>
      </c>
      <c r="B23" s="64"/>
      <c r="C23" s="64"/>
      <c r="D23" s="64"/>
      <c r="E23" s="64"/>
      <c r="F23" s="64"/>
      <c r="G23" s="64"/>
      <c r="H23" s="64"/>
      <c r="I23" s="64"/>
      <c r="J23" s="64"/>
      <c r="K23" s="64"/>
      <c r="L23" s="64"/>
      <c r="M23" s="64"/>
      <c r="N23" s="64"/>
      <c r="O23" s="1"/>
    </row>
    <row r="24" spans="13:14" s="2" customFormat="1" ht="12.75" thickBot="1">
      <c r="M24" s="1"/>
      <c r="N24" s="1"/>
    </row>
    <row r="25" spans="1:14" s="2" customFormat="1" ht="15.75" customHeight="1" thickBot="1">
      <c r="A25" s="450" t="s">
        <v>10</v>
      </c>
      <c r="B25" s="446"/>
      <c r="C25" s="446"/>
      <c r="D25" s="446"/>
      <c r="E25" s="446"/>
      <c r="F25" s="446"/>
      <c r="G25" s="446"/>
      <c r="H25" s="446"/>
      <c r="I25" s="446"/>
      <c r="J25" s="446"/>
      <c r="K25" s="446"/>
      <c r="L25" s="446"/>
      <c r="M25" s="446"/>
      <c r="N25" s="447"/>
    </row>
    <row r="26" spans="1:14" s="2" customFormat="1" ht="32.25" customHeight="1" thickBot="1">
      <c r="A26" s="432" t="s">
        <v>45</v>
      </c>
      <c r="B26" s="437" t="s">
        <v>51</v>
      </c>
      <c r="C26" s="438"/>
      <c r="D26" s="439"/>
      <c r="E26" s="437" t="s">
        <v>46</v>
      </c>
      <c r="F26" s="438"/>
      <c r="G26" s="438"/>
      <c r="H26" s="438"/>
      <c r="I26" s="439"/>
      <c r="J26" s="437" t="s">
        <v>47</v>
      </c>
      <c r="K26" s="444"/>
      <c r="L26" s="444"/>
      <c r="M26" s="444"/>
      <c r="N26" s="445"/>
    </row>
    <row r="27" spans="1:14" s="2" customFormat="1" ht="53.25" customHeight="1" thickBot="1">
      <c r="A27" s="433"/>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167">
        <v>1</v>
      </c>
      <c r="B28" s="95">
        <v>584</v>
      </c>
      <c r="C28" s="95">
        <v>199</v>
      </c>
      <c r="D28" s="272">
        <f>+C28+B28</f>
        <v>783</v>
      </c>
      <c r="E28" s="257">
        <v>283</v>
      </c>
      <c r="F28" s="95">
        <v>60</v>
      </c>
      <c r="G28" s="95">
        <v>368</v>
      </c>
      <c r="H28" s="95">
        <v>72</v>
      </c>
      <c r="I28" s="259">
        <f>SUM(E28:H28)</f>
        <v>783</v>
      </c>
      <c r="J28" s="270">
        <v>59</v>
      </c>
      <c r="K28" s="181" t="s">
        <v>115</v>
      </c>
      <c r="L28" s="181" t="s">
        <v>115</v>
      </c>
      <c r="M28" s="260">
        <v>724</v>
      </c>
      <c r="N28" s="259">
        <f>SUM(J28:M28)</f>
        <v>783</v>
      </c>
    </row>
    <row r="29" spans="1:14" s="2" customFormat="1" ht="12">
      <c r="A29" s="87"/>
      <c r="B29" s="36"/>
      <c r="C29" s="31"/>
      <c r="D29" s="101">
        <f aca="true" t="shared" si="0" ref="D29:D37">SUM(B29:C29)</f>
        <v>0</v>
      </c>
      <c r="E29" s="36"/>
      <c r="F29" s="31"/>
      <c r="G29" s="31"/>
      <c r="H29" s="31"/>
      <c r="I29" s="154">
        <f aca="true" t="shared" si="1" ref="I29:I37">SUM(E29:H29)</f>
        <v>0</v>
      </c>
      <c r="J29" s="44"/>
      <c r="K29" s="31"/>
      <c r="L29" s="31"/>
      <c r="M29" s="31"/>
      <c r="N29" s="101">
        <f aca="true" t="shared" si="2" ref="N29:N37">SUM(J29:M29)</f>
        <v>0</v>
      </c>
    </row>
    <row r="30" spans="1:14" s="2" customFormat="1" ht="12">
      <c r="A30" s="87"/>
      <c r="B30" s="36"/>
      <c r="C30" s="31"/>
      <c r="D30" s="37">
        <f t="shared" si="0"/>
        <v>0</v>
      </c>
      <c r="E30" s="36"/>
      <c r="F30" s="31"/>
      <c r="G30" s="31"/>
      <c r="H30" s="31"/>
      <c r="I30" s="39">
        <f t="shared" si="1"/>
        <v>0</v>
      </c>
      <c r="J30" s="44"/>
      <c r="K30" s="31"/>
      <c r="L30" s="45"/>
      <c r="M30" s="31"/>
      <c r="N30" s="37">
        <f t="shared" si="2"/>
        <v>0</v>
      </c>
    </row>
    <row r="31" spans="1:14" s="2" customFormat="1" ht="12">
      <c r="A31" s="87"/>
      <c r="B31" s="36"/>
      <c r="C31" s="31"/>
      <c r="D31" s="37">
        <f t="shared" si="0"/>
        <v>0</v>
      </c>
      <c r="E31" s="36"/>
      <c r="F31" s="31"/>
      <c r="G31" s="31"/>
      <c r="H31" s="31"/>
      <c r="I31" s="39">
        <f t="shared" si="1"/>
        <v>0</v>
      </c>
      <c r="J31" s="44"/>
      <c r="K31" s="31"/>
      <c r="L31" s="45"/>
      <c r="M31" s="31"/>
      <c r="N31" s="37">
        <f t="shared" si="2"/>
        <v>0</v>
      </c>
    </row>
    <row r="32" spans="1:14" s="2" customFormat="1" ht="12">
      <c r="A32" s="87"/>
      <c r="B32" s="36"/>
      <c r="C32" s="31"/>
      <c r="D32" s="37">
        <f t="shared" si="0"/>
        <v>0</v>
      </c>
      <c r="E32" s="36"/>
      <c r="F32" s="31"/>
      <c r="G32" s="31"/>
      <c r="H32" s="31"/>
      <c r="I32" s="39">
        <f t="shared" si="1"/>
        <v>0</v>
      </c>
      <c r="J32" s="44"/>
      <c r="K32" s="31"/>
      <c r="L32" s="45"/>
      <c r="M32" s="31"/>
      <c r="N32" s="37">
        <f t="shared" si="2"/>
        <v>0</v>
      </c>
    </row>
    <row r="33" spans="1:14" s="2" customFormat="1" ht="12">
      <c r="A33" s="87"/>
      <c r="B33" s="36"/>
      <c r="C33" s="31"/>
      <c r="D33" s="37">
        <f t="shared" si="0"/>
        <v>0</v>
      </c>
      <c r="E33" s="36"/>
      <c r="F33" s="31"/>
      <c r="G33" s="31"/>
      <c r="H33" s="31"/>
      <c r="I33" s="39">
        <f t="shared" si="1"/>
        <v>0</v>
      </c>
      <c r="J33" s="44"/>
      <c r="K33" s="31"/>
      <c r="L33" s="45"/>
      <c r="M33" s="31"/>
      <c r="N33" s="37">
        <f t="shared" si="2"/>
        <v>0</v>
      </c>
    </row>
    <row r="34" spans="1:14" s="2" customFormat="1" ht="12">
      <c r="A34" s="87"/>
      <c r="B34" s="36"/>
      <c r="C34" s="31"/>
      <c r="D34" s="37">
        <f t="shared" si="0"/>
        <v>0</v>
      </c>
      <c r="E34" s="36"/>
      <c r="F34" s="31"/>
      <c r="G34" s="31"/>
      <c r="H34" s="31"/>
      <c r="I34" s="39">
        <f t="shared" si="1"/>
        <v>0</v>
      </c>
      <c r="J34" s="44"/>
      <c r="K34" s="31"/>
      <c r="L34" s="45"/>
      <c r="M34" s="31"/>
      <c r="N34" s="37">
        <f t="shared" si="2"/>
        <v>0</v>
      </c>
    </row>
    <row r="35" spans="1:14" s="2" customFormat="1" ht="12">
      <c r="A35" s="87"/>
      <c r="B35" s="36"/>
      <c r="C35" s="31"/>
      <c r="D35" s="37">
        <f t="shared" si="0"/>
        <v>0</v>
      </c>
      <c r="E35" s="36"/>
      <c r="F35" s="31"/>
      <c r="G35" s="31"/>
      <c r="H35" s="31"/>
      <c r="I35" s="39">
        <f t="shared" si="1"/>
        <v>0</v>
      </c>
      <c r="J35" s="44"/>
      <c r="K35" s="31"/>
      <c r="L35" s="45"/>
      <c r="M35" s="31"/>
      <c r="N35" s="37">
        <f t="shared" si="2"/>
        <v>0</v>
      </c>
    </row>
    <row r="36" spans="1:14" s="2" customFormat="1" ht="12">
      <c r="A36" s="87"/>
      <c r="B36" s="36"/>
      <c r="C36" s="31"/>
      <c r="D36" s="37">
        <f t="shared" si="0"/>
        <v>0</v>
      </c>
      <c r="E36" s="36"/>
      <c r="F36" s="31"/>
      <c r="G36" s="31"/>
      <c r="H36" s="31"/>
      <c r="I36" s="39">
        <f t="shared" si="1"/>
        <v>0</v>
      </c>
      <c r="J36" s="44"/>
      <c r="K36" s="31"/>
      <c r="L36" s="45"/>
      <c r="M36" s="31"/>
      <c r="N36" s="37">
        <f t="shared" si="2"/>
        <v>0</v>
      </c>
    </row>
    <row r="37" spans="1:14" s="2" customFormat="1" ht="12.75" thickBot="1">
      <c r="A37" s="89"/>
      <c r="B37" s="40"/>
      <c r="C37" s="33"/>
      <c r="D37" s="41">
        <f t="shared" si="0"/>
        <v>0</v>
      </c>
      <c r="E37" s="40"/>
      <c r="F37" s="31"/>
      <c r="G37" s="117"/>
      <c r="H37" s="33"/>
      <c r="I37" s="41">
        <f t="shared" si="1"/>
        <v>0</v>
      </c>
      <c r="J37" s="40"/>
      <c r="K37" s="33"/>
      <c r="L37" s="48"/>
      <c r="M37" s="33"/>
      <c r="N37" s="114">
        <f t="shared" si="2"/>
        <v>0</v>
      </c>
    </row>
    <row r="38" spans="6:14" s="2" customFormat="1" ht="12">
      <c r="F38" s="8"/>
      <c r="G38" s="110"/>
      <c r="M38" s="1"/>
      <c r="N38" s="110"/>
    </row>
    <row r="39" spans="1:15" s="2" customFormat="1" ht="12">
      <c r="A39" s="64" t="s">
        <v>14</v>
      </c>
      <c r="B39" s="64"/>
      <c r="C39" s="64"/>
      <c r="D39" s="64"/>
      <c r="E39" s="64"/>
      <c r="F39" s="64"/>
      <c r="G39" s="64"/>
      <c r="H39" s="64"/>
      <c r="I39" s="64"/>
      <c r="J39" s="64"/>
      <c r="K39" s="64"/>
      <c r="L39" s="64"/>
      <c r="M39" s="64"/>
      <c r="N39" s="64"/>
      <c r="O39" s="64"/>
    </row>
    <row r="40" s="2" customFormat="1" ht="12.75" thickBot="1"/>
    <row r="41" spans="1:27" s="1" customFormat="1" ht="12">
      <c r="A41" s="74" t="s">
        <v>48</v>
      </c>
      <c r="B41" s="65"/>
      <c r="C41" s="65"/>
      <c r="D41" s="65"/>
      <c r="E41" s="65"/>
      <c r="F41" s="65"/>
      <c r="G41" s="65"/>
      <c r="H41" s="65"/>
      <c r="I41" s="65"/>
      <c r="J41" s="65"/>
      <c r="K41" s="65"/>
      <c r="L41" s="65"/>
      <c r="M41" s="65"/>
      <c r="N41" s="65"/>
      <c r="O41" s="66"/>
      <c r="P41" s="2"/>
      <c r="Q41" s="2"/>
      <c r="R41" s="2"/>
      <c r="S41" s="2"/>
      <c r="T41" s="2"/>
      <c r="U41" s="2"/>
      <c r="V41" s="2"/>
      <c r="W41" s="2"/>
      <c r="X41" s="2"/>
      <c r="Y41" s="2"/>
      <c r="Z41" s="2"/>
      <c r="AA41" s="2"/>
    </row>
    <row r="42" spans="1:15" s="2" customFormat="1" ht="150" customHeight="1" thickBot="1">
      <c r="A42" s="448"/>
      <c r="B42" s="449"/>
      <c r="C42" s="449"/>
      <c r="D42" s="449"/>
      <c r="E42" s="449"/>
      <c r="F42" s="449"/>
      <c r="G42" s="449"/>
      <c r="H42" s="449"/>
      <c r="I42" s="449"/>
      <c r="J42" s="449"/>
      <c r="K42" s="449"/>
      <c r="L42" s="449"/>
      <c r="M42" s="449"/>
      <c r="N42" s="449"/>
      <c r="O42" s="455"/>
    </row>
    <row r="43" spans="1:35" s="1" customFormat="1" ht="12.75" thickBo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7" s="1" customFormat="1" ht="12">
      <c r="A44" s="75" t="s">
        <v>49</v>
      </c>
      <c r="B44" s="67"/>
      <c r="C44" s="67"/>
      <c r="D44" s="67"/>
      <c r="E44" s="67"/>
      <c r="F44" s="67"/>
      <c r="G44" s="67"/>
      <c r="H44" s="67"/>
      <c r="I44" s="67"/>
      <c r="J44" s="67"/>
      <c r="K44" s="67"/>
      <c r="L44" s="67"/>
      <c r="M44" s="67"/>
      <c r="N44" s="67"/>
      <c r="O44" s="66"/>
      <c r="P44" s="2"/>
      <c r="Q44" s="2"/>
      <c r="R44" s="2"/>
      <c r="S44" s="2"/>
      <c r="T44" s="2"/>
      <c r="U44" s="2"/>
      <c r="V44" s="2"/>
      <c r="W44" s="2"/>
      <c r="X44" s="2"/>
      <c r="Y44" s="2"/>
      <c r="Z44" s="2"/>
      <c r="AA44" s="2"/>
      <c r="AB44" s="2"/>
      <c r="AC44" s="2"/>
      <c r="AD44" s="2"/>
      <c r="AE44" s="2"/>
      <c r="AF44" s="2"/>
      <c r="AG44" s="2"/>
      <c r="AH44" s="2"/>
      <c r="AI44" s="2"/>
      <c r="AJ44" s="2"/>
      <c r="AK44" s="2"/>
    </row>
    <row r="45" spans="1:15" s="2" customFormat="1" ht="150" customHeight="1" thickBot="1">
      <c r="A45" s="448"/>
      <c r="B45" s="449"/>
      <c r="C45" s="449"/>
      <c r="D45" s="449"/>
      <c r="E45" s="449"/>
      <c r="F45" s="449"/>
      <c r="G45" s="449"/>
      <c r="H45" s="449"/>
      <c r="I45" s="449"/>
      <c r="J45" s="449"/>
      <c r="K45" s="449"/>
      <c r="L45" s="449"/>
      <c r="M45" s="449"/>
      <c r="N45" s="449"/>
      <c r="O45" s="455"/>
    </row>
  </sheetData>
  <sheetProtection/>
  <mergeCells count="13">
    <mergeCell ref="A45:O45"/>
    <mergeCell ref="A25:N25"/>
    <mergeCell ref="A26:A27"/>
    <mergeCell ref="B26:D26"/>
    <mergeCell ref="E26:I26"/>
    <mergeCell ref="J26:N26"/>
    <mergeCell ref="A42:O42"/>
    <mergeCell ref="A10:A11"/>
    <mergeCell ref="B10:H10"/>
    <mergeCell ref="I10:K10"/>
    <mergeCell ref="L10:O10"/>
    <mergeCell ref="B4:Q4"/>
    <mergeCell ref="B6:Q6"/>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38" max="14" man="1"/>
  </rowBreaks>
</worksheet>
</file>

<file path=xl/worksheets/sheet6.xml><?xml version="1.0" encoding="utf-8"?>
<worksheet xmlns="http://schemas.openxmlformats.org/spreadsheetml/2006/main" xmlns:r="http://schemas.openxmlformats.org/officeDocument/2006/relationships">
  <dimension ref="A1:AK45"/>
  <sheetViews>
    <sheetView showGridLines="0" showZeros="0" view="pageBreakPreview" zoomScale="85" zoomScaleSheetLayoutView="85" zoomScalePageLayoutView="0" workbookViewId="0" topLeftCell="A1">
      <selection activeCell="H33" sqref="H33"/>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4.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23</v>
      </c>
    </row>
    <row r="2" ht="15">
      <c r="A2" s="12" t="s">
        <v>24</v>
      </c>
    </row>
    <row r="3" ht="15">
      <c r="A3" s="12"/>
    </row>
    <row r="4" spans="1:17" ht="15">
      <c r="A4" s="68" t="s">
        <v>33</v>
      </c>
      <c r="B4" s="430" t="s">
        <v>74</v>
      </c>
      <c r="C4" s="431"/>
      <c r="D4" s="431"/>
      <c r="E4" s="431"/>
      <c r="F4" s="431"/>
      <c r="G4" s="431"/>
      <c r="H4" s="431"/>
      <c r="I4" s="431"/>
      <c r="J4" s="431"/>
      <c r="K4" s="431"/>
      <c r="L4" s="431"/>
      <c r="M4" s="431"/>
      <c r="N4" s="431"/>
      <c r="O4" s="431"/>
      <c r="P4" s="431"/>
      <c r="Q4" s="431"/>
    </row>
    <row r="5" spans="1:14" ht="4.5" customHeight="1">
      <c r="A5" s="14"/>
      <c r="B5" s="15"/>
      <c r="C5" s="15"/>
      <c r="D5" s="15"/>
      <c r="E5" s="15"/>
      <c r="F5" s="15"/>
      <c r="G5" s="15"/>
      <c r="H5" s="15"/>
      <c r="I5" s="15"/>
      <c r="J5" s="15"/>
      <c r="K5" s="15"/>
      <c r="L5" s="15"/>
      <c r="M5" s="15"/>
      <c r="N5" s="15"/>
    </row>
    <row r="6" spans="1:17" ht="15">
      <c r="A6" s="68" t="s">
        <v>34</v>
      </c>
      <c r="B6" s="430" t="s">
        <v>75</v>
      </c>
      <c r="C6" s="431"/>
      <c r="D6" s="431"/>
      <c r="E6" s="431"/>
      <c r="F6" s="431"/>
      <c r="G6" s="431"/>
      <c r="H6" s="431"/>
      <c r="I6" s="431"/>
      <c r="J6" s="431"/>
      <c r="K6" s="431"/>
      <c r="L6" s="431"/>
      <c r="M6" s="431"/>
      <c r="N6" s="431"/>
      <c r="O6" s="431"/>
      <c r="P6" s="431"/>
      <c r="Q6" s="431"/>
    </row>
    <row r="7" ht="15">
      <c r="A7" s="12"/>
    </row>
    <row r="8" spans="1:15" s="1" customFormat="1" ht="12">
      <c r="A8" s="64" t="s">
        <v>12</v>
      </c>
      <c r="B8" s="64"/>
      <c r="C8" s="64"/>
      <c r="D8" s="64"/>
      <c r="E8" s="64"/>
      <c r="F8" s="64"/>
      <c r="G8" s="64"/>
      <c r="H8" s="64"/>
      <c r="I8" s="64"/>
      <c r="J8" s="64"/>
      <c r="K8" s="64"/>
      <c r="L8" s="64"/>
      <c r="M8" s="64"/>
      <c r="N8" s="64"/>
      <c r="O8" s="64"/>
    </row>
    <row r="9" spans="9:14" s="2" customFormat="1" ht="12.75" thickBot="1">
      <c r="I9" s="1"/>
      <c r="K9" s="1"/>
      <c r="M9" s="1"/>
      <c r="N9" s="1"/>
    </row>
    <row r="10" spans="1:17" s="2" customFormat="1" ht="32.25" customHeight="1" thickBot="1">
      <c r="A10" s="432" t="s">
        <v>35</v>
      </c>
      <c r="B10" s="434" t="s">
        <v>36</v>
      </c>
      <c r="C10" s="446"/>
      <c r="D10" s="446"/>
      <c r="E10" s="446"/>
      <c r="F10" s="446"/>
      <c r="G10" s="446"/>
      <c r="H10" s="447"/>
      <c r="I10" s="434" t="s">
        <v>37</v>
      </c>
      <c r="J10" s="446"/>
      <c r="K10" s="447"/>
      <c r="L10" s="434" t="s">
        <v>40</v>
      </c>
      <c r="M10" s="441"/>
      <c r="N10" s="441"/>
      <c r="O10" s="442"/>
      <c r="P10" s="9"/>
      <c r="Q10" s="9"/>
    </row>
    <row r="11" spans="1:15" s="2" customFormat="1" ht="53.25" customHeight="1" thickBot="1">
      <c r="A11" s="433"/>
      <c r="B11" s="10" t="s">
        <v>9</v>
      </c>
      <c r="C11" s="11" t="s">
        <v>0</v>
      </c>
      <c r="D11" s="11" t="s">
        <v>1</v>
      </c>
      <c r="E11" s="11" t="s">
        <v>2</v>
      </c>
      <c r="F11" s="11" t="s">
        <v>3</v>
      </c>
      <c r="G11" s="11" t="s">
        <v>4</v>
      </c>
      <c r="H11" s="27" t="s">
        <v>5</v>
      </c>
      <c r="I11" s="69" t="s">
        <v>50</v>
      </c>
      <c r="J11" s="70" t="s">
        <v>38</v>
      </c>
      <c r="K11" s="71" t="s">
        <v>39</v>
      </c>
      <c r="L11" s="72" t="s">
        <v>41</v>
      </c>
      <c r="M11" s="70" t="s">
        <v>42</v>
      </c>
      <c r="N11" s="70" t="s">
        <v>43</v>
      </c>
      <c r="O11" s="73" t="s">
        <v>44</v>
      </c>
    </row>
    <row r="12" spans="1:15" s="2" customFormat="1" ht="39.75" customHeight="1">
      <c r="A12" s="167">
        <v>1</v>
      </c>
      <c r="B12" s="294" t="s">
        <v>102</v>
      </c>
      <c r="C12" s="90" t="s">
        <v>76</v>
      </c>
      <c r="D12" s="90" t="s">
        <v>77</v>
      </c>
      <c r="E12" s="90" t="s">
        <v>78</v>
      </c>
      <c r="F12" s="90" t="s">
        <v>79</v>
      </c>
      <c r="G12" s="91" t="s">
        <v>78</v>
      </c>
      <c r="H12" s="91" t="s">
        <v>78</v>
      </c>
      <c r="I12" s="342">
        <v>7601227</v>
      </c>
      <c r="J12" s="369">
        <v>7892227</v>
      </c>
      <c r="K12" s="326">
        <v>2171711.72</v>
      </c>
      <c r="L12" s="183">
        <v>16500000</v>
      </c>
      <c r="M12" s="305"/>
      <c r="N12" s="305"/>
      <c r="O12" s="371"/>
    </row>
    <row r="13" spans="1:15" s="2" customFormat="1" ht="12">
      <c r="A13" s="87"/>
      <c r="B13" s="19"/>
      <c r="C13" s="20"/>
      <c r="D13" s="20"/>
      <c r="E13" s="20"/>
      <c r="F13" s="20"/>
      <c r="G13" s="21"/>
      <c r="H13" s="21"/>
      <c r="I13" s="52"/>
      <c r="J13" s="53"/>
      <c r="K13" s="54"/>
      <c r="L13" s="60"/>
      <c r="M13" s="61"/>
      <c r="N13" s="61"/>
      <c r="O13" s="28"/>
    </row>
    <row r="14" spans="1:15" s="2" customFormat="1" ht="12">
      <c r="A14" s="87"/>
      <c r="B14" s="19"/>
      <c r="C14" s="20"/>
      <c r="D14" s="20"/>
      <c r="E14" s="20"/>
      <c r="F14" s="20"/>
      <c r="G14" s="21"/>
      <c r="H14" s="21"/>
      <c r="I14" s="52"/>
      <c r="J14" s="53"/>
      <c r="K14" s="54"/>
      <c r="L14" s="60"/>
      <c r="M14" s="61"/>
      <c r="N14" s="61"/>
      <c r="O14" s="28"/>
    </row>
    <row r="15" spans="1:15" s="2" customFormat="1" ht="12">
      <c r="A15" s="87"/>
      <c r="B15" s="19"/>
      <c r="C15" s="20"/>
      <c r="D15" s="20"/>
      <c r="E15" s="20"/>
      <c r="F15" s="20"/>
      <c r="G15" s="21"/>
      <c r="H15" s="21"/>
      <c r="I15" s="52"/>
      <c r="J15" s="53"/>
      <c r="K15" s="54"/>
      <c r="L15" s="60"/>
      <c r="M15" s="61"/>
      <c r="N15" s="61"/>
      <c r="O15" s="28"/>
    </row>
    <row r="16" spans="1:15" s="2" customFormat="1" ht="12">
      <c r="A16" s="87"/>
      <c r="B16" s="19"/>
      <c r="C16" s="20"/>
      <c r="D16" s="20"/>
      <c r="E16" s="20"/>
      <c r="F16" s="20"/>
      <c r="G16" s="21"/>
      <c r="H16" s="21"/>
      <c r="I16" s="52"/>
      <c r="J16" s="53"/>
      <c r="K16" s="54"/>
      <c r="L16" s="60"/>
      <c r="M16" s="61"/>
      <c r="N16" s="61"/>
      <c r="O16" s="28"/>
    </row>
    <row r="17" spans="1:15" s="2" customFormat="1" ht="12">
      <c r="A17" s="87"/>
      <c r="B17" s="19"/>
      <c r="C17" s="20"/>
      <c r="D17" s="20"/>
      <c r="E17" s="20"/>
      <c r="F17" s="20"/>
      <c r="G17" s="21"/>
      <c r="H17" s="21"/>
      <c r="I17" s="52"/>
      <c r="J17" s="53"/>
      <c r="K17" s="54"/>
      <c r="L17" s="60"/>
      <c r="M17" s="61"/>
      <c r="N17" s="61"/>
      <c r="O17" s="28"/>
    </row>
    <row r="18" spans="1:15" s="2" customFormat="1" ht="12">
      <c r="A18" s="87"/>
      <c r="B18" s="19"/>
      <c r="C18" s="20"/>
      <c r="D18" s="20"/>
      <c r="E18" s="20"/>
      <c r="F18" s="20"/>
      <c r="G18" s="21"/>
      <c r="H18" s="21"/>
      <c r="I18" s="52"/>
      <c r="J18" s="53"/>
      <c r="K18" s="54"/>
      <c r="L18" s="60"/>
      <c r="M18" s="61"/>
      <c r="N18" s="61"/>
      <c r="O18" s="28"/>
    </row>
    <row r="19" spans="1:15" s="2" customFormat="1" ht="12">
      <c r="A19" s="87"/>
      <c r="B19" s="19"/>
      <c r="C19" s="20"/>
      <c r="D19" s="20"/>
      <c r="E19" s="20"/>
      <c r="F19" s="20"/>
      <c r="G19" s="21"/>
      <c r="H19" s="21"/>
      <c r="I19" s="52"/>
      <c r="J19" s="53"/>
      <c r="K19" s="54"/>
      <c r="L19" s="60"/>
      <c r="M19" s="61"/>
      <c r="N19" s="61"/>
      <c r="O19" s="28"/>
    </row>
    <row r="20" spans="1:15" s="2" customFormat="1" ht="12">
      <c r="A20" s="87"/>
      <c r="B20" s="19"/>
      <c r="C20" s="20"/>
      <c r="D20" s="20"/>
      <c r="E20" s="20"/>
      <c r="F20" s="20"/>
      <c r="G20" s="21"/>
      <c r="H20" s="21"/>
      <c r="I20" s="52"/>
      <c r="J20" s="53"/>
      <c r="K20" s="54"/>
      <c r="L20" s="60"/>
      <c r="M20" s="61"/>
      <c r="N20" s="61"/>
      <c r="O20" s="28"/>
    </row>
    <row r="21" spans="1:15" s="2" customFormat="1" ht="12.75" thickBot="1">
      <c r="A21" s="89"/>
      <c r="B21" s="147"/>
      <c r="C21" s="109"/>
      <c r="D21" s="109"/>
      <c r="E21" s="109"/>
      <c r="F21" s="25"/>
      <c r="G21" s="148"/>
      <c r="H21" s="85"/>
      <c r="I21" s="81"/>
      <c r="J21" s="149"/>
      <c r="K21" s="57"/>
      <c r="L21" s="158"/>
      <c r="M21" s="157"/>
      <c r="N21" s="157"/>
      <c r="O21" s="151"/>
    </row>
    <row r="22" spans="2:15" s="2" customFormat="1" ht="12">
      <c r="B22" s="110"/>
      <c r="C22" s="110"/>
      <c r="D22" s="110"/>
      <c r="E22" s="110"/>
      <c r="G22" s="110"/>
      <c r="L22" s="110"/>
      <c r="M22" s="110"/>
      <c r="N22" s="110"/>
      <c r="O22" s="110"/>
    </row>
    <row r="23" spans="1:15" s="2" customFormat="1" ht="12">
      <c r="A23" s="64" t="s">
        <v>13</v>
      </c>
      <c r="B23" s="64"/>
      <c r="C23" s="64"/>
      <c r="D23" s="64"/>
      <c r="E23" s="64"/>
      <c r="F23" s="64"/>
      <c r="G23" s="64"/>
      <c r="H23" s="64"/>
      <c r="I23" s="64"/>
      <c r="J23" s="64"/>
      <c r="K23" s="64"/>
      <c r="L23" s="64"/>
      <c r="M23" s="64"/>
      <c r="N23" s="64"/>
      <c r="O23" s="1"/>
    </row>
    <row r="24" spans="13:14" s="2" customFormat="1" ht="12.75" thickBot="1">
      <c r="M24" s="1"/>
      <c r="N24" s="1"/>
    </row>
    <row r="25" spans="1:14" s="2" customFormat="1" ht="15.75" customHeight="1" thickBot="1">
      <c r="A25" s="450" t="s">
        <v>10</v>
      </c>
      <c r="B25" s="446"/>
      <c r="C25" s="446"/>
      <c r="D25" s="446"/>
      <c r="E25" s="446"/>
      <c r="F25" s="446"/>
      <c r="G25" s="446"/>
      <c r="H25" s="446"/>
      <c r="I25" s="446"/>
      <c r="J25" s="446"/>
      <c r="K25" s="446"/>
      <c r="L25" s="446"/>
      <c r="M25" s="446"/>
      <c r="N25" s="447"/>
    </row>
    <row r="26" spans="1:14" s="2" customFormat="1" ht="32.25" customHeight="1" thickBot="1">
      <c r="A26" s="432" t="s">
        <v>45</v>
      </c>
      <c r="B26" s="437" t="s">
        <v>51</v>
      </c>
      <c r="C26" s="438"/>
      <c r="D26" s="439"/>
      <c r="E26" s="437" t="s">
        <v>46</v>
      </c>
      <c r="F26" s="438"/>
      <c r="G26" s="438"/>
      <c r="H26" s="438"/>
      <c r="I26" s="439"/>
      <c r="J26" s="437" t="s">
        <v>47</v>
      </c>
      <c r="K26" s="444"/>
      <c r="L26" s="444"/>
      <c r="M26" s="444"/>
      <c r="N26" s="445"/>
    </row>
    <row r="27" spans="1:14" s="2" customFormat="1" ht="53.25" customHeight="1" thickBot="1">
      <c r="A27" s="433"/>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167">
        <v>1</v>
      </c>
      <c r="B28" s="257">
        <v>272520.1670858571</v>
      </c>
      <c r="C28" s="260">
        <v>269134.8329141429</v>
      </c>
      <c r="D28" s="259">
        <f>SUM(B28:C28)</f>
        <v>541655</v>
      </c>
      <c r="E28" s="257">
        <v>199405.79377411137</v>
      </c>
      <c r="F28" s="260">
        <v>129044.64171005422</v>
      </c>
      <c r="G28" s="260">
        <v>157721.22875673295</v>
      </c>
      <c r="H28" s="260">
        <v>55483.33575910155</v>
      </c>
      <c r="I28" s="259">
        <f>SUM(E28:H28)</f>
        <v>541655</v>
      </c>
      <c r="J28" s="372">
        <v>30094.565539293228</v>
      </c>
      <c r="K28" s="260">
        <v>171.97764265905408</v>
      </c>
      <c r="L28" s="260">
        <v>152.1926041230567</v>
      </c>
      <c r="M28" s="260">
        <v>511236.2642139247</v>
      </c>
      <c r="N28" s="259">
        <f>SUM(J28:M28)</f>
        <v>541655</v>
      </c>
    </row>
    <row r="29" spans="1:14" s="2" customFormat="1" ht="12">
      <c r="A29" s="262"/>
      <c r="B29" s="263"/>
      <c r="C29" s="266"/>
      <c r="D29" s="265">
        <f aca="true" t="shared" si="0" ref="D29:D37">SUM(B29:C29)</f>
        <v>0</v>
      </c>
      <c r="E29" s="263"/>
      <c r="F29" s="266"/>
      <c r="G29" s="266"/>
      <c r="H29" s="266"/>
      <c r="I29" s="135">
        <f aca="true" t="shared" si="1" ref="I29:I37">SUM(E29:H29)</f>
        <v>0</v>
      </c>
      <c r="J29" s="267"/>
      <c r="K29" s="266"/>
      <c r="L29" s="373"/>
      <c r="M29" s="266"/>
      <c r="N29" s="265">
        <f aca="true" t="shared" si="2" ref="N29:N37">SUM(J29:M29)</f>
        <v>0</v>
      </c>
    </row>
    <row r="30" spans="1:14" s="2" customFormat="1" ht="12">
      <c r="A30" s="87"/>
      <c r="B30" s="36"/>
      <c r="C30" s="31"/>
      <c r="D30" s="37">
        <f t="shared" si="0"/>
        <v>0</v>
      </c>
      <c r="E30" s="36"/>
      <c r="F30" s="31"/>
      <c r="G30" s="31"/>
      <c r="H30" s="31"/>
      <c r="I30" s="39">
        <f t="shared" si="1"/>
        <v>0</v>
      </c>
      <c r="J30" s="44"/>
      <c r="K30" s="31"/>
      <c r="L30" s="45"/>
      <c r="M30" s="31"/>
      <c r="N30" s="37">
        <f t="shared" si="2"/>
        <v>0</v>
      </c>
    </row>
    <row r="31" spans="1:14" s="2" customFormat="1" ht="12">
      <c r="A31" s="87"/>
      <c r="B31" s="36"/>
      <c r="C31" s="31"/>
      <c r="D31" s="37">
        <f t="shared" si="0"/>
        <v>0</v>
      </c>
      <c r="E31" s="36"/>
      <c r="F31" s="31"/>
      <c r="G31" s="31"/>
      <c r="H31" s="31"/>
      <c r="I31" s="39">
        <f t="shared" si="1"/>
        <v>0</v>
      </c>
      <c r="J31" s="44"/>
      <c r="K31" s="31"/>
      <c r="L31" s="45"/>
      <c r="M31" s="31"/>
      <c r="N31" s="37">
        <f t="shared" si="2"/>
        <v>0</v>
      </c>
    </row>
    <row r="32" spans="1:14" s="2" customFormat="1" ht="12">
      <c r="A32" s="87"/>
      <c r="B32" s="36"/>
      <c r="C32" s="31"/>
      <c r="D32" s="37">
        <f t="shared" si="0"/>
        <v>0</v>
      </c>
      <c r="E32" s="36"/>
      <c r="F32" s="31"/>
      <c r="G32" s="31"/>
      <c r="H32" s="31"/>
      <c r="I32" s="39">
        <f t="shared" si="1"/>
        <v>0</v>
      </c>
      <c r="J32" s="44"/>
      <c r="K32" s="31"/>
      <c r="L32" s="45"/>
      <c r="M32" s="31"/>
      <c r="N32" s="37">
        <f t="shared" si="2"/>
        <v>0</v>
      </c>
    </row>
    <row r="33" spans="1:14" s="2" customFormat="1" ht="12">
      <c r="A33" s="87"/>
      <c r="B33" s="36"/>
      <c r="C33" s="31"/>
      <c r="D33" s="37">
        <f t="shared" si="0"/>
        <v>0</v>
      </c>
      <c r="E33" s="36"/>
      <c r="F33" s="31"/>
      <c r="G33" s="31"/>
      <c r="H33" s="31"/>
      <c r="I33" s="39">
        <f t="shared" si="1"/>
        <v>0</v>
      </c>
      <c r="J33" s="44"/>
      <c r="K33" s="31"/>
      <c r="L33" s="45"/>
      <c r="M33" s="31"/>
      <c r="N33" s="37">
        <f t="shared" si="2"/>
        <v>0</v>
      </c>
    </row>
    <row r="34" spans="1:14" s="2" customFormat="1" ht="12">
      <c r="A34" s="87"/>
      <c r="B34" s="36"/>
      <c r="C34" s="31"/>
      <c r="D34" s="37">
        <f t="shared" si="0"/>
        <v>0</v>
      </c>
      <c r="E34" s="36"/>
      <c r="F34" s="31"/>
      <c r="G34" s="31"/>
      <c r="H34" s="31"/>
      <c r="I34" s="39">
        <f t="shared" si="1"/>
        <v>0</v>
      </c>
      <c r="J34" s="44"/>
      <c r="K34" s="31"/>
      <c r="L34" s="45"/>
      <c r="M34" s="31"/>
      <c r="N34" s="37">
        <f t="shared" si="2"/>
        <v>0</v>
      </c>
    </row>
    <row r="35" spans="1:14" s="2" customFormat="1" ht="12">
      <c r="A35" s="87"/>
      <c r="B35" s="36"/>
      <c r="C35" s="31"/>
      <c r="D35" s="37">
        <f t="shared" si="0"/>
        <v>0</v>
      </c>
      <c r="E35" s="36"/>
      <c r="F35" s="31"/>
      <c r="G35" s="31"/>
      <c r="H35" s="31"/>
      <c r="I35" s="39">
        <f t="shared" si="1"/>
        <v>0</v>
      </c>
      <c r="J35" s="44"/>
      <c r="K35" s="31"/>
      <c r="L35" s="45"/>
      <c r="M35" s="31"/>
      <c r="N35" s="37">
        <f t="shared" si="2"/>
        <v>0</v>
      </c>
    </row>
    <row r="36" spans="1:14" s="2" customFormat="1" ht="12">
      <c r="A36" s="87"/>
      <c r="B36" s="36"/>
      <c r="C36" s="31"/>
      <c r="D36" s="37">
        <f t="shared" si="0"/>
        <v>0</v>
      </c>
      <c r="E36" s="36"/>
      <c r="F36" s="31"/>
      <c r="G36" s="31"/>
      <c r="H36" s="31"/>
      <c r="I36" s="39">
        <f t="shared" si="1"/>
        <v>0</v>
      </c>
      <c r="J36" s="44"/>
      <c r="K36" s="31"/>
      <c r="L36" s="45"/>
      <c r="M36" s="31"/>
      <c r="N36" s="37">
        <f t="shared" si="2"/>
        <v>0</v>
      </c>
    </row>
    <row r="37" spans="1:14" s="2" customFormat="1" ht="12.75" thickBot="1">
      <c r="A37" s="88"/>
      <c r="B37" s="116"/>
      <c r="C37" s="117"/>
      <c r="D37" s="41">
        <f t="shared" si="0"/>
        <v>0</v>
      </c>
      <c r="E37" s="40"/>
      <c r="F37" s="31"/>
      <c r="G37" s="117"/>
      <c r="H37" s="117"/>
      <c r="I37" s="41">
        <f t="shared" si="1"/>
        <v>0</v>
      </c>
      <c r="J37" s="40"/>
      <c r="K37" s="33"/>
      <c r="L37" s="152"/>
      <c r="M37" s="33"/>
      <c r="N37" s="41">
        <f t="shared" si="2"/>
        <v>0</v>
      </c>
    </row>
    <row r="38" spans="1:14" s="2" customFormat="1" ht="12">
      <c r="A38" s="110"/>
      <c r="B38" s="110"/>
      <c r="C38" s="110"/>
      <c r="F38" s="8"/>
      <c r="G38" s="110"/>
      <c r="H38" s="110"/>
      <c r="L38" s="110"/>
      <c r="M38" s="1"/>
      <c r="N38" s="1"/>
    </row>
    <row r="39" spans="1:15" s="2" customFormat="1" ht="12">
      <c r="A39" s="64" t="s">
        <v>14</v>
      </c>
      <c r="B39" s="64"/>
      <c r="C39" s="64"/>
      <c r="D39" s="64"/>
      <c r="E39" s="64"/>
      <c r="F39" s="64"/>
      <c r="G39" s="64"/>
      <c r="H39" s="64"/>
      <c r="I39" s="64"/>
      <c r="J39" s="64"/>
      <c r="K39" s="64"/>
      <c r="L39" s="64"/>
      <c r="M39" s="64"/>
      <c r="N39" s="64"/>
      <c r="O39" s="64"/>
    </row>
    <row r="40" s="2" customFormat="1" ht="12.75" thickBot="1"/>
    <row r="41" spans="1:27" s="1" customFormat="1" ht="12">
      <c r="A41" s="74" t="s">
        <v>48</v>
      </c>
      <c r="B41" s="65"/>
      <c r="C41" s="65"/>
      <c r="D41" s="65"/>
      <c r="E41" s="65"/>
      <c r="F41" s="65"/>
      <c r="G41" s="65"/>
      <c r="H41" s="65"/>
      <c r="I41" s="65"/>
      <c r="J41" s="65"/>
      <c r="K41" s="65"/>
      <c r="L41" s="65"/>
      <c r="M41" s="65"/>
      <c r="N41" s="65"/>
      <c r="O41" s="66"/>
      <c r="P41" s="2"/>
      <c r="Q41" s="2"/>
      <c r="R41" s="2"/>
      <c r="S41" s="2"/>
      <c r="T41" s="2"/>
      <c r="U41" s="2"/>
      <c r="V41" s="2"/>
      <c r="W41" s="2"/>
      <c r="X41" s="2"/>
      <c r="Y41" s="2"/>
      <c r="Z41" s="2"/>
      <c r="AA41" s="2"/>
    </row>
    <row r="42" spans="1:15" s="2" customFormat="1" ht="150" customHeight="1" thickBot="1">
      <c r="A42" s="448" t="s">
        <v>80</v>
      </c>
      <c r="B42" s="449"/>
      <c r="C42" s="449"/>
      <c r="D42" s="449"/>
      <c r="E42" s="449"/>
      <c r="F42" s="449"/>
      <c r="G42" s="449"/>
      <c r="H42" s="449"/>
      <c r="I42" s="449"/>
      <c r="J42" s="449"/>
      <c r="K42" s="449"/>
      <c r="L42" s="449"/>
      <c r="M42" s="449"/>
      <c r="N42" s="449"/>
      <c r="O42" s="455"/>
    </row>
    <row r="43" spans="1:35" s="1" customFormat="1" ht="12.75" thickBo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7" s="1" customFormat="1" ht="12">
      <c r="A44" s="75" t="s">
        <v>49</v>
      </c>
      <c r="B44" s="67"/>
      <c r="C44" s="67"/>
      <c r="D44" s="67"/>
      <c r="E44" s="67"/>
      <c r="F44" s="67"/>
      <c r="G44" s="67"/>
      <c r="H44" s="67"/>
      <c r="I44" s="67"/>
      <c r="J44" s="67"/>
      <c r="K44" s="67"/>
      <c r="L44" s="67"/>
      <c r="M44" s="67"/>
      <c r="N44" s="67"/>
      <c r="O44" s="66"/>
      <c r="P44" s="2"/>
      <c r="Q44" s="2"/>
      <c r="R44" s="2"/>
      <c r="S44" s="2"/>
      <c r="T44" s="2"/>
      <c r="U44" s="2"/>
      <c r="V44" s="2"/>
      <c r="W44" s="2"/>
      <c r="X44" s="2"/>
      <c r="Y44" s="2"/>
      <c r="Z44" s="2"/>
      <c r="AA44" s="2"/>
      <c r="AB44" s="2"/>
      <c r="AC44" s="2"/>
      <c r="AD44" s="2"/>
      <c r="AE44" s="2"/>
      <c r="AF44" s="2"/>
      <c r="AG44" s="2"/>
      <c r="AH44" s="2"/>
      <c r="AI44" s="2"/>
      <c r="AJ44" s="2"/>
      <c r="AK44" s="2"/>
    </row>
    <row r="45" spans="1:15" s="2" customFormat="1" ht="150" customHeight="1" thickBot="1">
      <c r="A45" s="448" t="s">
        <v>81</v>
      </c>
      <c r="B45" s="449"/>
      <c r="C45" s="449"/>
      <c r="D45" s="449"/>
      <c r="E45" s="449"/>
      <c r="F45" s="449"/>
      <c r="G45" s="449"/>
      <c r="H45" s="449"/>
      <c r="I45" s="449"/>
      <c r="J45" s="449"/>
      <c r="K45" s="449"/>
      <c r="L45" s="449"/>
      <c r="M45" s="449"/>
      <c r="N45" s="449"/>
      <c r="O45" s="455"/>
    </row>
  </sheetData>
  <sheetProtection/>
  <mergeCells count="13">
    <mergeCell ref="A45:O45"/>
    <mergeCell ref="A25:N25"/>
    <mergeCell ref="A26:A27"/>
    <mergeCell ref="B26:D26"/>
    <mergeCell ref="E26:I26"/>
    <mergeCell ref="J26:N26"/>
    <mergeCell ref="A42:O42"/>
    <mergeCell ref="A10:A11"/>
    <mergeCell ref="B10:H10"/>
    <mergeCell ref="I10:K10"/>
    <mergeCell ref="L10:O10"/>
    <mergeCell ref="B4:Q4"/>
    <mergeCell ref="B6:Q6"/>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8" r:id="rId1"/>
  <rowBreaks count="1" manualBreakCount="1">
    <brk id="38" max="14" man="1"/>
  </rowBreaks>
</worksheet>
</file>

<file path=xl/worksheets/sheet7.xml><?xml version="1.0" encoding="utf-8"?>
<worksheet xmlns="http://schemas.openxmlformats.org/spreadsheetml/2006/main" xmlns:r="http://schemas.openxmlformats.org/officeDocument/2006/relationships">
  <dimension ref="A1:AK59"/>
  <sheetViews>
    <sheetView showGridLines="0" showZeros="0" view="pageBreakPreview" zoomScale="85" zoomScaleSheetLayoutView="85" zoomScalePageLayoutView="0" workbookViewId="0" topLeftCell="A1">
      <selection activeCell="F22" sqref="F22"/>
    </sheetView>
  </sheetViews>
  <sheetFormatPr defaultColWidth="11.421875" defaultRowHeight="15"/>
  <cols>
    <col min="1" max="1" width="15.00390625" style="13" customWidth="1"/>
    <col min="2" max="2" width="14.140625" style="13" customWidth="1"/>
    <col min="3"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8.7109375" style="13" customWidth="1"/>
    <col min="16" max="16384" width="11.421875" style="13" customWidth="1"/>
  </cols>
  <sheetData>
    <row r="1" ht="15">
      <c r="A1" s="12" t="s">
        <v>25</v>
      </c>
    </row>
    <row r="2" ht="15">
      <c r="A2" s="12" t="s">
        <v>52</v>
      </c>
    </row>
    <row r="3" ht="15">
      <c r="A3" s="12"/>
    </row>
    <row r="4" spans="1:17" ht="15">
      <c r="A4" s="68" t="s">
        <v>33</v>
      </c>
      <c r="B4" s="430" t="s">
        <v>74</v>
      </c>
      <c r="C4" s="431"/>
      <c r="D4" s="431"/>
      <c r="E4" s="431"/>
      <c r="F4" s="431"/>
      <c r="G4" s="431"/>
      <c r="H4" s="431"/>
      <c r="I4" s="431"/>
      <c r="J4" s="431"/>
      <c r="K4" s="431"/>
      <c r="L4" s="431"/>
      <c r="M4" s="431"/>
      <c r="N4" s="431"/>
      <c r="O4" s="431"/>
      <c r="P4" s="431"/>
      <c r="Q4" s="431"/>
    </row>
    <row r="5" spans="1:14" ht="4.5" customHeight="1">
      <c r="A5" s="14"/>
      <c r="B5" s="15"/>
      <c r="C5" s="15"/>
      <c r="D5" s="15"/>
      <c r="E5" s="15"/>
      <c r="F5" s="15"/>
      <c r="G5" s="15"/>
      <c r="H5" s="15"/>
      <c r="I5" s="15"/>
      <c r="J5" s="15"/>
      <c r="K5" s="15"/>
      <c r="L5" s="15"/>
      <c r="M5" s="15"/>
      <c r="N5" s="15"/>
    </row>
    <row r="6" spans="1:17" ht="15">
      <c r="A6" s="68" t="s">
        <v>34</v>
      </c>
      <c r="B6" s="430" t="s">
        <v>75</v>
      </c>
      <c r="C6" s="431"/>
      <c r="D6" s="431"/>
      <c r="E6" s="431"/>
      <c r="F6" s="431"/>
      <c r="G6" s="431"/>
      <c r="H6" s="431"/>
      <c r="I6" s="431"/>
      <c r="J6" s="431"/>
      <c r="K6" s="431"/>
      <c r="L6" s="431"/>
      <c r="M6" s="431"/>
      <c r="N6" s="431"/>
      <c r="O6" s="431"/>
      <c r="P6" s="431"/>
      <c r="Q6" s="431"/>
    </row>
    <row r="7" ht="15">
      <c r="A7" s="12"/>
    </row>
    <row r="8" spans="1:15" s="1" customFormat="1" ht="12">
      <c r="A8" s="64" t="s">
        <v>12</v>
      </c>
      <c r="B8" s="64"/>
      <c r="C8" s="64"/>
      <c r="D8" s="64"/>
      <c r="E8" s="64"/>
      <c r="F8" s="64"/>
      <c r="G8" s="64"/>
      <c r="H8" s="64"/>
      <c r="I8" s="64"/>
      <c r="J8" s="64"/>
      <c r="K8" s="64"/>
      <c r="L8" s="64"/>
      <c r="M8" s="64"/>
      <c r="N8" s="64"/>
      <c r="O8" s="64"/>
    </row>
    <row r="9" spans="9:14" s="2" customFormat="1" ht="12.75" thickBot="1">
      <c r="I9" s="1"/>
      <c r="K9" s="1"/>
      <c r="M9" s="1"/>
      <c r="N9" s="1"/>
    </row>
    <row r="10" spans="1:17" s="2" customFormat="1" ht="32.25" customHeight="1" thickBot="1">
      <c r="A10" s="432" t="s">
        <v>35</v>
      </c>
      <c r="B10" s="434" t="s">
        <v>36</v>
      </c>
      <c r="C10" s="446"/>
      <c r="D10" s="446"/>
      <c r="E10" s="446"/>
      <c r="F10" s="446"/>
      <c r="G10" s="446"/>
      <c r="H10" s="447"/>
      <c r="I10" s="434" t="s">
        <v>37</v>
      </c>
      <c r="J10" s="446"/>
      <c r="K10" s="447"/>
      <c r="L10" s="434" t="s">
        <v>40</v>
      </c>
      <c r="M10" s="441"/>
      <c r="N10" s="441"/>
      <c r="O10" s="442"/>
      <c r="P10" s="9"/>
      <c r="Q10" s="9"/>
    </row>
    <row r="11" spans="1:15" s="2" customFormat="1" ht="53.25" customHeight="1" thickBot="1">
      <c r="A11" s="433"/>
      <c r="B11" s="10" t="s">
        <v>9</v>
      </c>
      <c r="C11" s="11" t="s">
        <v>0</v>
      </c>
      <c r="D11" s="11" t="s">
        <v>1</v>
      </c>
      <c r="E11" s="11" t="s">
        <v>2</v>
      </c>
      <c r="F11" s="11" t="s">
        <v>3</v>
      </c>
      <c r="G11" s="11" t="s">
        <v>4</v>
      </c>
      <c r="H11" s="27" t="s">
        <v>5</v>
      </c>
      <c r="I11" s="69" t="s">
        <v>50</v>
      </c>
      <c r="J11" s="70" t="s">
        <v>38</v>
      </c>
      <c r="K11" s="71" t="s">
        <v>39</v>
      </c>
      <c r="L11" s="72" t="s">
        <v>41</v>
      </c>
      <c r="M11" s="120" t="s">
        <v>42</v>
      </c>
      <c r="N11" s="70" t="s">
        <v>43</v>
      </c>
      <c r="O11" s="73" t="s">
        <v>44</v>
      </c>
    </row>
    <row r="12" spans="1:15" s="2" customFormat="1" ht="36">
      <c r="A12" s="167">
        <v>1</v>
      </c>
      <c r="B12" s="294" t="s">
        <v>103</v>
      </c>
      <c r="C12" s="90" t="s">
        <v>104</v>
      </c>
      <c r="D12" s="90" t="s">
        <v>105</v>
      </c>
      <c r="E12" s="90" t="s">
        <v>78</v>
      </c>
      <c r="F12" s="90" t="s">
        <v>79</v>
      </c>
      <c r="G12" s="91" t="s">
        <v>78</v>
      </c>
      <c r="H12" s="91" t="s">
        <v>90</v>
      </c>
      <c r="I12" s="342">
        <v>1100000</v>
      </c>
      <c r="J12" s="407">
        <f>I12-K12</f>
        <v>765000</v>
      </c>
      <c r="K12" s="408">
        <v>335000</v>
      </c>
      <c r="L12" s="335"/>
      <c r="M12" s="200">
        <v>317</v>
      </c>
      <c r="N12" s="343">
        <v>317</v>
      </c>
      <c r="O12" s="374" t="s">
        <v>107</v>
      </c>
    </row>
    <row r="13" spans="1:15" s="2" customFormat="1" ht="36">
      <c r="A13" s="185">
        <v>2</v>
      </c>
      <c r="B13" s="296" t="s">
        <v>103</v>
      </c>
      <c r="C13" s="188" t="s">
        <v>104</v>
      </c>
      <c r="D13" s="188" t="s">
        <v>105</v>
      </c>
      <c r="E13" s="188" t="s">
        <v>78</v>
      </c>
      <c r="F13" s="188" t="s">
        <v>79</v>
      </c>
      <c r="G13" s="189" t="s">
        <v>78</v>
      </c>
      <c r="H13" s="189" t="s">
        <v>90</v>
      </c>
      <c r="I13" s="409">
        <v>425000</v>
      </c>
      <c r="J13" s="332">
        <f aca="true" t="shared" si="0" ref="J13:J19">I13-K13</f>
        <v>225000</v>
      </c>
      <c r="K13" s="410">
        <v>200000</v>
      </c>
      <c r="L13" s="197"/>
      <c r="M13" s="202">
        <v>52</v>
      </c>
      <c r="N13" s="202">
        <v>52</v>
      </c>
      <c r="O13" s="375" t="s">
        <v>108</v>
      </c>
    </row>
    <row r="14" spans="1:15" s="2" customFormat="1" ht="36">
      <c r="A14" s="185">
        <v>3</v>
      </c>
      <c r="B14" s="296" t="s">
        <v>103</v>
      </c>
      <c r="C14" s="187" t="s">
        <v>104</v>
      </c>
      <c r="D14" s="188" t="s">
        <v>105</v>
      </c>
      <c r="E14" s="188" t="s">
        <v>78</v>
      </c>
      <c r="F14" s="188" t="s">
        <v>79</v>
      </c>
      <c r="G14" s="188" t="s">
        <v>78</v>
      </c>
      <c r="H14" s="189" t="s">
        <v>90</v>
      </c>
      <c r="I14" s="411">
        <v>1300000</v>
      </c>
      <c r="J14" s="332">
        <f t="shared" si="0"/>
        <v>866666.6699999999</v>
      </c>
      <c r="K14" s="410">
        <v>433333.33</v>
      </c>
      <c r="L14" s="197"/>
      <c r="M14" s="202">
        <v>11</v>
      </c>
      <c r="N14" s="202">
        <v>11</v>
      </c>
      <c r="O14" s="375" t="s">
        <v>109</v>
      </c>
    </row>
    <row r="15" spans="1:15" s="2" customFormat="1" ht="36">
      <c r="A15" s="185">
        <v>4</v>
      </c>
      <c r="B15" s="296" t="s">
        <v>103</v>
      </c>
      <c r="C15" s="188" t="s">
        <v>104</v>
      </c>
      <c r="D15" s="188" t="s">
        <v>105</v>
      </c>
      <c r="E15" s="188" t="s">
        <v>78</v>
      </c>
      <c r="F15" s="188" t="s">
        <v>79</v>
      </c>
      <c r="G15" s="189" t="s">
        <v>78</v>
      </c>
      <c r="H15" s="189" t="s">
        <v>90</v>
      </c>
      <c r="I15" s="347">
        <v>600000</v>
      </c>
      <c r="J15" s="332">
        <f t="shared" si="0"/>
        <v>425000</v>
      </c>
      <c r="K15" s="410">
        <v>175000</v>
      </c>
      <c r="L15" s="197"/>
      <c r="M15" s="202">
        <v>106</v>
      </c>
      <c r="N15" s="202">
        <v>106</v>
      </c>
      <c r="O15" s="375" t="s">
        <v>110</v>
      </c>
    </row>
    <row r="16" spans="1:15" s="2" customFormat="1" ht="36">
      <c r="A16" s="185">
        <v>5</v>
      </c>
      <c r="B16" s="296" t="s">
        <v>103</v>
      </c>
      <c r="C16" s="188" t="s">
        <v>104</v>
      </c>
      <c r="D16" s="188" t="s">
        <v>105</v>
      </c>
      <c r="E16" s="188" t="s">
        <v>78</v>
      </c>
      <c r="F16" s="188" t="s">
        <v>79</v>
      </c>
      <c r="G16" s="189" t="s">
        <v>78</v>
      </c>
      <c r="H16" s="189" t="s">
        <v>90</v>
      </c>
      <c r="I16" s="347">
        <v>950000</v>
      </c>
      <c r="J16" s="332">
        <f t="shared" si="0"/>
        <v>750000</v>
      </c>
      <c r="K16" s="410">
        <v>200000</v>
      </c>
      <c r="L16" s="197"/>
      <c r="M16" s="202">
        <v>117</v>
      </c>
      <c r="N16" s="202">
        <v>117</v>
      </c>
      <c r="O16" s="375" t="s">
        <v>111</v>
      </c>
    </row>
    <row r="17" spans="1:15" s="2" customFormat="1" ht="36">
      <c r="A17" s="185">
        <v>6</v>
      </c>
      <c r="B17" s="296" t="s">
        <v>103</v>
      </c>
      <c r="C17" s="188" t="s">
        <v>104</v>
      </c>
      <c r="D17" s="188" t="s">
        <v>105</v>
      </c>
      <c r="E17" s="188" t="s">
        <v>78</v>
      </c>
      <c r="F17" s="188" t="s">
        <v>79</v>
      </c>
      <c r="G17" s="189" t="s">
        <v>78</v>
      </c>
      <c r="H17" s="189" t="s">
        <v>90</v>
      </c>
      <c r="I17" s="347">
        <v>900000</v>
      </c>
      <c r="J17" s="332">
        <f t="shared" si="0"/>
        <v>615000</v>
      </c>
      <c r="K17" s="410">
        <v>285000</v>
      </c>
      <c r="L17" s="197"/>
      <c r="M17" s="202">
        <v>15</v>
      </c>
      <c r="N17" s="202">
        <v>15</v>
      </c>
      <c r="O17" s="375" t="s">
        <v>112</v>
      </c>
    </row>
    <row r="18" spans="1:15" s="2" customFormat="1" ht="36">
      <c r="A18" s="185">
        <v>7</v>
      </c>
      <c r="B18" s="296" t="s">
        <v>103</v>
      </c>
      <c r="C18" s="188" t="s">
        <v>104</v>
      </c>
      <c r="D18" s="188" t="s">
        <v>105</v>
      </c>
      <c r="E18" s="188" t="s">
        <v>78</v>
      </c>
      <c r="F18" s="188" t="s">
        <v>79</v>
      </c>
      <c r="G18" s="189" t="s">
        <v>78</v>
      </c>
      <c r="H18" s="189" t="s">
        <v>90</v>
      </c>
      <c r="I18" s="347">
        <v>155000</v>
      </c>
      <c r="J18" s="332">
        <f t="shared" si="0"/>
        <v>111000</v>
      </c>
      <c r="K18" s="410">
        <v>44000</v>
      </c>
      <c r="L18" s="197"/>
      <c r="M18" s="202">
        <v>45</v>
      </c>
      <c r="N18" s="202">
        <v>45</v>
      </c>
      <c r="O18" s="375" t="s">
        <v>113</v>
      </c>
    </row>
    <row r="19" spans="1:15" s="2" customFormat="1" ht="36">
      <c r="A19" s="185">
        <v>8</v>
      </c>
      <c r="B19" s="296" t="s">
        <v>103</v>
      </c>
      <c r="C19" s="188" t="s">
        <v>104</v>
      </c>
      <c r="D19" s="188" t="s">
        <v>105</v>
      </c>
      <c r="E19" s="188" t="s">
        <v>78</v>
      </c>
      <c r="F19" s="188" t="s">
        <v>79</v>
      </c>
      <c r="G19" s="189" t="s">
        <v>78</v>
      </c>
      <c r="H19" s="189" t="s">
        <v>90</v>
      </c>
      <c r="I19" s="197">
        <v>125000</v>
      </c>
      <c r="J19" s="412">
        <f t="shared" si="0"/>
        <v>83333.34</v>
      </c>
      <c r="K19" s="410">
        <v>41666.66</v>
      </c>
      <c r="L19" s="197"/>
      <c r="M19" s="202">
        <v>25</v>
      </c>
      <c r="N19" s="202">
        <v>25</v>
      </c>
      <c r="O19" s="375" t="s">
        <v>114</v>
      </c>
    </row>
    <row r="20" spans="1:15" s="2" customFormat="1" ht="72">
      <c r="A20" s="185">
        <v>9</v>
      </c>
      <c r="B20" s="159" t="s">
        <v>189</v>
      </c>
      <c r="C20" s="188" t="s">
        <v>153</v>
      </c>
      <c r="D20" s="188" t="s">
        <v>77</v>
      </c>
      <c r="E20" s="188" t="s">
        <v>89</v>
      </c>
      <c r="F20" s="188" t="s">
        <v>79</v>
      </c>
      <c r="G20" s="189" t="s">
        <v>78</v>
      </c>
      <c r="H20" s="189" t="s">
        <v>90</v>
      </c>
      <c r="I20" s="197">
        <v>1559147.44</v>
      </c>
      <c r="J20" s="412">
        <v>1559147.44</v>
      </c>
      <c r="K20" s="393">
        <v>416944.71</v>
      </c>
      <c r="L20" s="413"/>
      <c r="M20" s="200"/>
      <c r="N20" s="200"/>
      <c r="O20" s="142" t="s">
        <v>132</v>
      </c>
    </row>
    <row r="21" spans="1:15" s="2" customFormat="1" ht="48">
      <c r="A21" s="185">
        <v>10</v>
      </c>
      <c r="B21" s="159" t="s">
        <v>190</v>
      </c>
      <c r="C21" s="188" t="s">
        <v>153</v>
      </c>
      <c r="D21" s="188" t="s">
        <v>77</v>
      </c>
      <c r="E21" s="188" t="s">
        <v>78</v>
      </c>
      <c r="F21" s="188" t="s">
        <v>79</v>
      </c>
      <c r="G21" s="189" t="s">
        <v>78</v>
      </c>
      <c r="H21" s="189" t="s">
        <v>90</v>
      </c>
      <c r="I21" s="197">
        <v>993880</v>
      </c>
      <c r="J21" s="412">
        <v>1100380</v>
      </c>
      <c r="K21" s="393">
        <v>225543.78</v>
      </c>
      <c r="L21" s="413"/>
      <c r="M21" s="200"/>
      <c r="N21" s="200"/>
      <c r="O21" s="142" t="s">
        <v>136</v>
      </c>
    </row>
    <row r="22" spans="1:15" s="2" customFormat="1" ht="60">
      <c r="A22" s="185">
        <v>11</v>
      </c>
      <c r="B22" s="96" t="s">
        <v>184</v>
      </c>
      <c r="C22" s="188" t="s">
        <v>153</v>
      </c>
      <c r="D22" s="188" t="s">
        <v>77</v>
      </c>
      <c r="E22" s="188" t="s">
        <v>78</v>
      </c>
      <c r="F22" s="188" t="s">
        <v>79</v>
      </c>
      <c r="G22" s="189" t="s">
        <v>78</v>
      </c>
      <c r="H22" s="189" t="s">
        <v>90</v>
      </c>
      <c r="I22" s="197">
        <v>993880</v>
      </c>
      <c r="J22" s="412">
        <v>1100380</v>
      </c>
      <c r="K22" s="414">
        <v>225543.78</v>
      </c>
      <c r="L22" s="347"/>
      <c r="M22" s="200"/>
      <c r="N22" s="200"/>
      <c r="O22" s="243" t="s">
        <v>137</v>
      </c>
    </row>
    <row r="23" spans="1:15" s="2" customFormat="1" ht="24">
      <c r="A23" s="185">
        <v>12</v>
      </c>
      <c r="B23" s="296" t="s">
        <v>161</v>
      </c>
      <c r="C23" s="188" t="s">
        <v>162</v>
      </c>
      <c r="D23" s="188" t="s">
        <v>77</v>
      </c>
      <c r="E23" s="188" t="s">
        <v>78</v>
      </c>
      <c r="F23" s="188" t="s">
        <v>79</v>
      </c>
      <c r="G23" s="189" t="s">
        <v>78</v>
      </c>
      <c r="H23" s="189" t="s">
        <v>90</v>
      </c>
      <c r="I23" s="197">
        <v>4407187.38</v>
      </c>
      <c r="J23" s="412">
        <v>4407187.38</v>
      </c>
      <c r="K23" s="202">
        <v>568299.41</v>
      </c>
      <c r="L23" s="347"/>
      <c r="M23" s="200"/>
      <c r="N23" s="317">
        <v>4391</v>
      </c>
      <c r="O23" s="246" t="s">
        <v>154</v>
      </c>
    </row>
    <row r="24" spans="1:15" s="2" customFormat="1" ht="24">
      <c r="A24" s="185">
        <v>13</v>
      </c>
      <c r="B24" s="296" t="s">
        <v>161</v>
      </c>
      <c r="C24" s="188" t="s">
        <v>162</v>
      </c>
      <c r="D24" s="188" t="s">
        <v>77</v>
      </c>
      <c r="E24" s="188" t="s">
        <v>78</v>
      </c>
      <c r="F24" s="188" t="s">
        <v>79</v>
      </c>
      <c r="G24" s="189" t="s">
        <v>78</v>
      </c>
      <c r="H24" s="189" t="s">
        <v>90</v>
      </c>
      <c r="I24" s="197">
        <v>4407187.38</v>
      </c>
      <c r="J24" s="412">
        <v>4407187.38</v>
      </c>
      <c r="K24" s="202">
        <v>182409.78</v>
      </c>
      <c r="L24" s="347"/>
      <c r="M24" s="200"/>
      <c r="N24" s="317">
        <v>1066</v>
      </c>
      <c r="O24" s="246" t="s">
        <v>156</v>
      </c>
    </row>
    <row r="25" spans="1:15" s="2" customFormat="1" ht="24">
      <c r="A25" s="185">
        <v>14</v>
      </c>
      <c r="B25" s="296" t="s">
        <v>161</v>
      </c>
      <c r="C25" s="188" t="s">
        <v>162</v>
      </c>
      <c r="D25" s="188" t="s">
        <v>77</v>
      </c>
      <c r="E25" s="188" t="s">
        <v>78</v>
      </c>
      <c r="F25" s="188" t="s">
        <v>79</v>
      </c>
      <c r="G25" s="189" t="s">
        <v>78</v>
      </c>
      <c r="H25" s="189" t="s">
        <v>90</v>
      </c>
      <c r="I25" s="197">
        <v>125000</v>
      </c>
      <c r="J25" s="412">
        <f>I25-K25</f>
        <v>118326.78</v>
      </c>
      <c r="K25" s="202">
        <f>(N25*37.49)</f>
        <v>6673.22</v>
      </c>
      <c r="L25" s="347"/>
      <c r="M25" s="200"/>
      <c r="N25" s="317">
        <v>178</v>
      </c>
      <c r="O25" s="246" t="s">
        <v>158</v>
      </c>
    </row>
    <row r="26" spans="1:15" s="2" customFormat="1" ht="24">
      <c r="A26" s="185">
        <v>15</v>
      </c>
      <c r="B26" s="296" t="s">
        <v>161</v>
      </c>
      <c r="C26" s="188" t="s">
        <v>162</v>
      </c>
      <c r="D26" s="188" t="s">
        <v>77</v>
      </c>
      <c r="E26" s="188" t="s">
        <v>78</v>
      </c>
      <c r="F26" s="188" t="s">
        <v>79</v>
      </c>
      <c r="G26" s="189" t="s">
        <v>78</v>
      </c>
      <c r="H26" s="189" t="s">
        <v>90</v>
      </c>
      <c r="I26" s="347">
        <v>1139590.72</v>
      </c>
      <c r="J26" s="392">
        <v>1303988.75</v>
      </c>
      <c r="K26" s="315">
        <v>343889.55</v>
      </c>
      <c r="L26" s="347"/>
      <c r="M26" s="200"/>
      <c r="N26" s="317">
        <v>283</v>
      </c>
      <c r="O26" s="246" t="s">
        <v>163</v>
      </c>
    </row>
    <row r="27" spans="1:15" s="2" customFormat="1" ht="24">
      <c r="A27" s="185">
        <v>16</v>
      </c>
      <c r="B27" s="296" t="s">
        <v>161</v>
      </c>
      <c r="C27" s="188" t="s">
        <v>162</v>
      </c>
      <c r="D27" s="188" t="s">
        <v>77</v>
      </c>
      <c r="E27" s="188" t="s">
        <v>78</v>
      </c>
      <c r="F27" s="188" t="s">
        <v>79</v>
      </c>
      <c r="G27" s="189" t="s">
        <v>78</v>
      </c>
      <c r="H27" s="189" t="s">
        <v>90</v>
      </c>
      <c r="I27" s="347">
        <v>1139590.72</v>
      </c>
      <c r="J27" s="392">
        <v>1303988.75</v>
      </c>
      <c r="K27" s="315">
        <v>343889.55</v>
      </c>
      <c r="L27" s="347"/>
      <c r="M27" s="200"/>
      <c r="N27" s="317">
        <v>142</v>
      </c>
      <c r="O27" s="246" t="s">
        <v>159</v>
      </c>
    </row>
    <row r="28" spans="1:15" s="2" customFormat="1" ht="24.75" thickBot="1">
      <c r="A28" s="223">
        <v>17</v>
      </c>
      <c r="B28" s="292" t="s">
        <v>161</v>
      </c>
      <c r="C28" s="122" t="s">
        <v>162</v>
      </c>
      <c r="D28" s="122" t="s">
        <v>77</v>
      </c>
      <c r="E28" s="122" t="s">
        <v>78</v>
      </c>
      <c r="F28" s="122" t="s">
        <v>79</v>
      </c>
      <c r="G28" s="124" t="s">
        <v>78</v>
      </c>
      <c r="H28" s="124" t="s">
        <v>90</v>
      </c>
      <c r="I28" s="394">
        <v>1139590.72</v>
      </c>
      <c r="J28" s="405">
        <v>1303988.75</v>
      </c>
      <c r="K28" s="406">
        <v>343889.55</v>
      </c>
      <c r="L28" s="126"/>
      <c r="M28" s="405"/>
      <c r="N28" s="415">
        <v>46</v>
      </c>
      <c r="O28" s="378" t="s">
        <v>160</v>
      </c>
    </row>
    <row r="29" spans="1:15" s="2" customFormat="1" ht="12">
      <c r="A29" s="110"/>
      <c r="B29" s="110"/>
      <c r="C29" s="110"/>
      <c r="D29" s="110"/>
      <c r="E29" s="110"/>
      <c r="F29" s="110"/>
      <c r="G29" s="110"/>
      <c r="H29" s="110"/>
      <c r="L29" s="110"/>
      <c r="M29" s="1"/>
      <c r="N29" s="110"/>
      <c r="O29" s="110"/>
    </row>
    <row r="30" spans="1:15" s="2" customFormat="1" ht="12">
      <c r="A30" s="64" t="s">
        <v>13</v>
      </c>
      <c r="B30" s="64"/>
      <c r="C30" s="64"/>
      <c r="D30" s="64"/>
      <c r="E30" s="64"/>
      <c r="F30" s="64"/>
      <c r="G30" s="64"/>
      <c r="H30" s="64"/>
      <c r="I30" s="64"/>
      <c r="J30" s="64"/>
      <c r="K30" s="64"/>
      <c r="L30" s="64"/>
      <c r="O30" s="1"/>
    </row>
    <row r="31" spans="13:14" s="2" customFormat="1" ht="12.75" thickBot="1">
      <c r="M31" s="1"/>
      <c r="N31" s="1"/>
    </row>
    <row r="32" spans="1:12" s="2" customFormat="1" ht="15.75" customHeight="1" thickBot="1">
      <c r="A32" s="450" t="s">
        <v>10</v>
      </c>
      <c r="B32" s="446"/>
      <c r="C32" s="446"/>
      <c r="D32" s="446"/>
      <c r="E32" s="446"/>
      <c r="F32" s="446"/>
      <c r="G32" s="446"/>
      <c r="H32" s="446"/>
      <c r="I32" s="446"/>
      <c r="J32" s="446"/>
      <c r="K32" s="446"/>
      <c r="L32" s="447"/>
    </row>
    <row r="33" spans="1:12" s="2" customFormat="1" ht="32.25" customHeight="1" thickBot="1">
      <c r="A33" s="432" t="s">
        <v>45</v>
      </c>
      <c r="B33" s="437" t="s">
        <v>51</v>
      </c>
      <c r="C33" s="438"/>
      <c r="D33" s="439"/>
      <c r="E33" s="437" t="s">
        <v>46</v>
      </c>
      <c r="F33" s="453"/>
      <c r="G33" s="454"/>
      <c r="H33" s="437" t="s">
        <v>47</v>
      </c>
      <c r="I33" s="453"/>
      <c r="J33" s="453"/>
      <c r="K33" s="453"/>
      <c r="L33" s="454"/>
    </row>
    <row r="34" spans="1:12" s="2" customFormat="1" ht="53.25" customHeight="1" thickBot="1">
      <c r="A34" s="433"/>
      <c r="B34" s="3" t="s">
        <v>6</v>
      </c>
      <c r="C34" s="4" t="s">
        <v>7</v>
      </c>
      <c r="D34" s="5" t="s">
        <v>8</v>
      </c>
      <c r="E34" s="6" t="s">
        <v>55</v>
      </c>
      <c r="F34" s="7" t="s">
        <v>59</v>
      </c>
      <c r="G34" s="77" t="s">
        <v>8</v>
      </c>
      <c r="H34" s="6" t="s">
        <v>28</v>
      </c>
      <c r="I34" s="4" t="s">
        <v>29</v>
      </c>
      <c r="J34" s="4" t="s">
        <v>30</v>
      </c>
      <c r="K34" s="4" t="s">
        <v>31</v>
      </c>
      <c r="L34" s="5" t="s">
        <v>8</v>
      </c>
    </row>
    <row r="35" spans="1:12" s="2" customFormat="1" ht="12">
      <c r="A35" s="86">
        <v>1</v>
      </c>
      <c r="B35" s="34">
        <v>40</v>
      </c>
      <c r="C35" s="30">
        <v>277</v>
      </c>
      <c r="D35" s="35">
        <f>SUM(B35:C35)</f>
        <v>317</v>
      </c>
      <c r="E35" s="82" t="s">
        <v>115</v>
      </c>
      <c r="F35" s="42">
        <f>SUM(D35:E35)</f>
        <v>317</v>
      </c>
      <c r="G35" s="99">
        <f>SUM(E35:F35)</f>
        <v>317</v>
      </c>
      <c r="H35" s="163" t="s">
        <v>115</v>
      </c>
      <c r="I35" s="17" t="s">
        <v>115</v>
      </c>
      <c r="J35" s="17" t="s">
        <v>115</v>
      </c>
      <c r="K35" s="100">
        <v>317</v>
      </c>
      <c r="L35" s="35">
        <f>SUM(H35:K35)</f>
        <v>317</v>
      </c>
    </row>
    <row r="36" spans="1:12" s="2" customFormat="1" ht="12">
      <c r="A36" s="87">
        <v>2</v>
      </c>
      <c r="B36" s="38">
        <v>26</v>
      </c>
      <c r="C36" s="32">
        <v>26</v>
      </c>
      <c r="D36" s="97">
        <f>SUM(B36:C36)</f>
        <v>52</v>
      </c>
      <c r="E36" s="83" t="s">
        <v>115</v>
      </c>
      <c r="F36" s="164">
        <f>SUM(D36:E36)</f>
        <v>52</v>
      </c>
      <c r="G36" s="39">
        <f>SUM(E36:F36)</f>
        <v>52</v>
      </c>
      <c r="H36" s="83" t="s">
        <v>115</v>
      </c>
      <c r="I36" s="22" t="s">
        <v>115</v>
      </c>
      <c r="J36" s="146" t="s">
        <v>115</v>
      </c>
      <c r="K36" s="153">
        <v>52</v>
      </c>
      <c r="L36" s="39">
        <f>SUM(H36:K36)</f>
        <v>52</v>
      </c>
    </row>
    <row r="37" spans="1:12" s="2" customFormat="1" ht="12">
      <c r="A37" s="87">
        <v>3</v>
      </c>
      <c r="B37" s="38">
        <v>11</v>
      </c>
      <c r="C37" s="23" t="s">
        <v>115</v>
      </c>
      <c r="D37" s="97">
        <f aca="true" t="shared" si="1" ref="D37:G42">SUM(B37:C37)</f>
        <v>11</v>
      </c>
      <c r="E37" s="145" t="s">
        <v>115</v>
      </c>
      <c r="F37" s="32">
        <f t="shared" si="1"/>
        <v>11</v>
      </c>
      <c r="G37" s="97">
        <f t="shared" si="1"/>
        <v>11</v>
      </c>
      <c r="H37" s="146" t="s">
        <v>115</v>
      </c>
      <c r="I37" s="23" t="s">
        <v>115</v>
      </c>
      <c r="J37" s="23" t="s">
        <v>115</v>
      </c>
      <c r="K37" s="153">
        <v>11</v>
      </c>
      <c r="L37" s="39">
        <f aca="true" t="shared" si="2" ref="L37:L42">SUM(H37:K37)</f>
        <v>11</v>
      </c>
    </row>
    <row r="38" spans="1:12" s="2" customFormat="1" ht="12">
      <c r="A38" s="87">
        <v>4</v>
      </c>
      <c r="B38" s="38">
        <v>54</v>
      </c>
      <c r="C38" s="32">
        <v>52</v>
      </c>
      <c r="D38" s="39">
        <f t="shared" si="1"/>
        <v>106</v>
      </c>
      <c r="E38" s="145" t="s">
        <v>115</v>
      </c>
      <c r="F38" s="32">
        <f t="shared" si="1"/>
        <v>106</v>
      </c>
      <c r="G38" s="97">
        <f>SUM(E38:F38)</f>
        <v>106</v>
      </c>
      <c r="H38" s="146" t="s">
        <v>115</v>
      </c>
      <c r="I38" s="23" t="s">
        <v>115</v>
      </c>
      <c r="J38" s="146" t="s">
        <v>115</v>
      </c>
      <c r="K38" s="32">
        <v>106</v>
      </c>
      <c r="L38" s="97">
        <f t="shared" si="2"/>
        <v>106</v>
      </c>
    </row>
    <row r="39" spans="1:12" s="2" customFormat="1" ht="12">
      <c r="A39" s="87">
        <v>5</v>
      </c>
      <c r="B39" s="38">
        <v>59</v>
      </c>
      <c r="C39" s="32">
        <v>58</v>
      </c>
      <c r="D39" s="39">
        <f t="shared" si="1"/>
        <v>117</v>
      </c>
      <c r="E39" s="145" t="s">
        <v>115</v>
      </c>
      <c r="F39" s="32">
        <f t="shared" si="1"/>
        <v>117</v>
      </c>
      <c r="G39" s="39">
        <f t="shared" si="1"/>
        <v>117</v>
      </c>
      <c r="H39" s="146" t="s">
        <v>115</v>
      </c>
      <c r="I39" s="23" t="s">
        <v>115</v>
      </c>
      <c r="J39" s="23" t="s">
        <v>115</v>
      </c>
      <c r="K39" s="164">
        <v>117</v>
      </c>
      <c r="L39" s="39">
        <f t="shared" si="2"/>
        <v>117</v>
      </c>
    </row>
    <row r="40" spans="1:12" s="2" customFormat="1" ht="12">
      <c r="A40" s="87">
        <v>6</v>
      </c>
      <c r="B40" s="38">
        <v>5</v>
      </c>
      <c r="C40" s="32">
        <v>10</v>
      </c>
      <c r="D40" s="97">
        <f t="shared" si="1"/>
        <v>15</v>
      </c>
      <c r="E40" s="145" t="s">
        <v>115</v>
      </c>
      <c r="F40" s="32">
        <f t="shared" si="1"/>
        <v>15</v>
      </c>
      <c r="G40" s="39">
        <f t="shared" si="1"/>
        <v>15</v>
      </c>
      <c r="H40" s="146" t="s">
        <v>115</v>
      </c>
      <c r="I40" s="23" t="s">
        <v>115</v>
      </c>
      <c r="J40" s="23" t="s">
        <v>115</v>
      </c>
      <c r="K40" s="164">
        <v>15</v>
      </c>
      <c r="L40" s="39">
        <f t="shared" si="2"/>
        <v>15</v>
      </c>
    </row>
    <row r="41" spans="1:12" s="2" customFormat="1" ht="12">
      <c r="A41" s="87">
        <v>7</v>
      </c>
      <c r="B41" s="38">
        <v>23</v>
      </c>
      <c r="C41" s="32">
        <v>22</v>
      </c>
      <c r="D41" s="39">
        <f t="shared" si="1"/>
        <v>45</v>
      </c>
      <c r="E41" s="83" t="s">
        <v>115</v>
      </c>
      <c r="F41" s="46">
        <f t="shared" si="1"/>
        <v>45</v>
      </c>
      <c r="G41" s="97">
        <f t="shared" si="1"/>
        <v>45</v>
      </c>
      <c r="H41" s="146" t="s">
        <v>115</v>
      </c>
      <c r="I41" s="23" t="s">
        <v>115</v>
      </c>
      <c r="J41" s="23" t="s">
        <v>115</v>
      </c>
      <c r="K41" s="32">
        <v>45</v>
      </c>
      <c r="L41" s="97">
        <f t="shared" si="2"/>
        <v>45</v>
      </c>
    </row>
    <row r="42" spans="1:12" s="2" customFormat="1" ht="12">
      <c r="A42" s="87">
        <v>8</v>
      </c>
      <c r="B42" s="38">
        <v>10</v>
      </c>
      <c r="C42" s="165">
        <v>15</v>
      </c>
      <c r="D42" s="160">
        <f t="shared" si="1"/>
        <v>25</v>
      </c>
      <c r="E42" s="144" t="s">
        <v>115</v>
      </c>
      <c r="F42" s="32">
        <v>25</v>
      </c>
      <c r="G42" s="39">
        <f t="shared" si="1"/>
        <v>25</v>
      </c>
      <c r="H42" s="145" t="s">
        <v>115</v>
      </c>
      <c r="I42" s="23" t="s">
        <v>115</v>
      </c>
      <c r="J42" s="23" t="s">
        <v>115</v>
      </c>
      <c r="K42" s="153">
        <v>25</v>
      </c>
      <c r="L42" s="39">
        <f t="shared" si="2"/>
        <v>25</v>
      </c>
    </row>
    <row r="43" spans="1:12" s="2" customFormat="1" ht="12">
      <c r="A43" s="87">
        <v>9</v>
      </c>
      <c r="B43" s="36">
        <v>134</v>
      </c>
      <c r="C43" s="32">
        <v>225</v>
      </c>
      <c r="D43" s="39">
        <f>+B43+C43</f>
        <v>359</v>
      </c>
      <c r="E43" s="38">
        <v>105</v>
      </c>
      <c r="F43" s="32">
        <v>254</v>
      </c>
      <c r="G43" s="39">
        <f>+E43+F43</f>
        <v>359</v>
      </c>
      <c r="H43" s="44">
        <v>35</v>
      </c>
      <c r="I43" s="23" t="s">
        <v>115</v>
      </c>
      <c r="J43" s="23" t="s">
        <v>115</v>
      </c>
      <c r="K43" s="32">
        <v>324</v>
      </c>
      <c r="L43" s="39">
        <f>+H43+K43</f>
        <v>359</v>
      </c>
    </row>
    <row r="44" spans="1:12" s="2" customFormat="1" ht="12">
      <c r="A44" s="88">
        <v>10</v>
      </c>
      <c r="B44" s="36">
        <v>114</v>
      </c>
      <c r="C44" s="31">
        <v>135</v>
      </c>
      <c r="D44" s="37">
        <f>SUM(B44:C44)</f>
        <v>249</v>
      </c>
      <c r="E44" s="36">
        <v>249</v>
      </c>
      <c r="F44" s="23" t="s">
        <v>115</v>
      </c>
      <c r="G44" s="39">
        <f>SUM(E44:F44)</f>
        <v>249</v>
      </c>
      <c r="H44" s="44">
        <v>58</v>
      </c>
      <c r="I44" s="23" t="s">
        <v>115</v>
      </c>
      <c r="J44" s="23" t="s">
        <v>115</v>
      </c>
      <c r="K44" s="31">
        <v>191</v>
      </c>
      <c r="L44" s="37">
        <f>SUM(H44:K44)</f>
        <v>249</v>
      </c>
    </row>
    <row r="45" spans="1:12" s="2" customFormat="1" ht="12">
      <c r="A45" s="88">
        <v>11</v>
      </c>
      <c r="B45" s="36">
        <v>40</v>
      </c>
      <c r="C45" s="31">
        <v>48</v>
      </c>
      <c r="D45" s="37">
        <f>SUM(B45:C45)</f>
        <v>88</v>
      </c>
      <c r="E45" s="36">
        <v>35</v>
      </c>
      <c r="F45" s="31">
        <v>53</v>
      </c>
      <c r="G45" s="37">
        <f>SUM(E45:F45)</f>
        <v>88</v>
      </c>
      <c r="H45" s="44">
        <v>14</v>
      </c>
      <c r="I45" s="23" t="s">
        <v>115</v>
      </c>
      <c r="J45" s="23" t="s">
        <v>115</v>
      </c>
      <c r="K45" s="31">
        <v>74</v>
      </c>
      <c r="L45" s="37">
        <f>SUM(H45:K45)</f>
        <v>88</v>
      </c>
    </row>
    <row r="46" spans="1:12" s="2" customFormat="1" ht="12">
      <c r="A46" s="88">
        <v>12</v>
      </c>
      <c r="B46" s="32">
        <v>2331</v>
      </c>
      <c r="C46" s="32">
        <v>2060</v>
      </c>
      <c r="D46" s="39">
        <f aca="true" t="shared" si="3" ref="D46:D51">B46+C46</f>
        <v>4391</v>
      </c>
      <c r="E46" s="46">
        <v>773</v>
      </c>
      <c r="F46" s="32">
        <v>3618</v>
      </c>
      <c r="G46" s="37">
        <v>4391</v>
      </c>
      <c r="H46" s="103">
        <f aca="true" t="shared" si="4" ref="H46:H51">+D46*7.59/100</f>
        <v>333.2769</v>
      </c>
      <c r="I46" s="23" t="s">
        <v>115</v>
      </c>
      <c r="J46" s="23" t="s">
        <v>115</v>
      </c>
      <c r="K46" s="32">
        <v>4058</v>
      </c>
      <c r="L46" s="37">
        <v>4391</v>
      </c>
    </row>
    <row r="47" spans="1:12" s="2" customFormat="1" ht="12">
      <c r="A47" s="88">
        <v>13</v>
      </c>
      <c r="B47" s="32">
        <v>519</v>
      </c>
      <c r="C47" s="32">
        <v>547</v>
      </c>
      <c r="D47" s="93">
        <f t="shared" si="3"/>
        <v>1066</v>
      </c>
      <c r="E47" s="23" t="s">
        <v>115</v>
      </c>
      <c r="F47" s="32">
        <v>1066</v>
      </c>
      <c r="G47" s="37">
        <v>1066</v>
      </c>
      <c r="H47" s="103">
        <f t="shared" si="4"/>
        <v>80.90939999999999</v>
      </c>
      <c r="I47" s="23" t="s">
        <v>115</v>
      </c>
      <c r="J47" s="23" t="s">
        <v>115</v>
      </c>
      <c r="K47" s="32">
        <v>985</v>
      </c>
      <c r="L47" s="37">
        <v>1066</v>
      </c>
    </row>
    <row r="48" spans="1:12" s="2" customFormat="1" ht="12">
      <c r="A48" s="88">
        <v>14</v>
      </c>
      <c r="B48" s="32">
        <v>52</v>
      </c>
      <c r="C48" s="32">
        <v>126</v>
      </c>
      <c r="D48" s="93">
        <f t="shared" si="3"/>
        <v>178</v>
      </c>
      <c r="E48" s="23" t="s">
        <v>115</v>
      </c>
      <c r="F48" s="32">
        <v>178</v>
      </c>
      <c r="G48" s="37">
        <v>178</v>
      </c>
      <c r="H48" s="103">
        <f t="shared" si="4"/>
        <v>13.5102</v>
      </c>
      <c r="I48" s="23" t="s">
        <v>115</v>
      </c>
      <c r="J48" s="23" t="s">
        <v>115</v>
      </c>
      <c r="K48" s="32">
        <v>164</v>
      </c>
      <c r="L48" s="37">
        <v>178</v>
      </c>
    </row>
    <row r="49" spans="1:12" s="2" customFormat="1" ht="12">
      <c r="A49" s="88">
        <v>15</v>
      </c>
      <c r="B49" s="32">
        <v>185</v>
      </c>
      <c r="C49" s="32">
        <v>98</v>
      </c>
      <c r="D49" s="93">
        <f t="shared" si="3"/>
        <v>283</v>
      </c>
      <c r="E49" s="38">
        <v>44</v>
      </c>
      <c r="F49" s="32">
        <v>239</v>
      </c>
      <c r="G49" s="37">
        <v>283</v>
      </c>
      <c r="H49" s="103">
        <f t="shared" si="4"/>
        <v>21.479699999999998</v>
      </c>
      <c r="I49" s="23" t="s">
        <v>115</v>
      </c>
      <c r="J49" s="23" t="s">
        <v>115</v>
      </c>
      <c r="K49" s="32">
        <v>262</v>
      </c>
      <c r="L49" s="37">
        <v>283</v>
      </c>
    </row>
    <row r="50" spans="1:12" s="2" customFormat="1" ht="12">
      <c r="A50" s="88">
        <v>16</v>
      </c>
      <c r="B50" s="32">
        <v>87</v>
      </c>
      <c r="C50" s="32">
        <v>55</v>
      </c>
      <c r="D50" s="93">
        <f t="shared" si="3"/>
        <v>142</v>
      </c>
      <c r="E50" s="23" t="s">
        <v>115</v>
      </c>
      <c r="F50" s="32">
        <v>142</v>
      </c>
      <c r="G50" s="37">
        <v>142</v>
      </c>
      <c r="H50" s="103">
        <f t="shared" si="4"/>
        <v>10.7778</v>
      </c>
      <c r="I50" s="23" t="s">
        <v>115</v>
      </c>
      <c r="J50" s="23" t="s">
        <v>115</v>
      </c>
      <c r="K50" s="32">
        <v>131</v>
      </c>
      <c r="L50" s="37">
        <v>142</v>
      </c>
    </row>
    <row r="51" spans="1:12" s="2" customFormat="1" ht="12.75" thickBot="1">
      <c r="A51" s="88">
        <v>17</v>
      </c>
      <c r="B51" s="40">
        <v>20</v>
      </c>
      <c r="C51" s="111">
        <v>26</v>
      </c>
      <c r="D51" s="161">
        <f t="shared" si="3"/>
        <v>46</v>
      </c>
      <c r="E51" s="84" t="s">
        <v>115</v>
      </c>
      <c r="F51" s="32">
        <v>46</v>
      </c>
      <c r="G51" s="41">
        <v>46</v>
      </c>
      <c r="H51" s="162">
        <f t="shared" si="4"/>
        <v>3.4914</v>
      </c>
      <c r="I51" s="109" t="s">
        <v>115</v>
      </c>
      <c r="J51" s="25" t="s">
        <v>115</v>
      </c>
      <c r="K51" s="33">
        <v>43</v>
      </c>
      <c r="L51" s="41">
        <v>46</v>
      </c>
    </row>
    <row r="52" spans="1:14" s="2" customFormat="1" ht="12">
      <c r="A52" s="110"/>
      <c r="C52" s="110"/>
      <c r="D52" s="110"/>
      <c r="E52" s="110"/>
      <c r="F52" s="8"/>
      <c r="H52" s="110"/>
      <c r="I52" s="110"/>
      <c r="M52" s="1"/>
      <c r="N52" s="1"/>
    </row>
    <row r="53" spans="1:15" s="2" customFormat="1" ht="12">
      <c r="A53" s="64" t="s">
        <v>14</v>
      </c>
      <c r="B53" s="64"/>
      <c r="C53" s="64"/>
      <c r="D53" s="64"/>
      <c r="E53" s="64"/>
      <c r="F53" s="64"/>
      <c r="G53" s="64"/>
      <c r="H53" s="64"/>
      <c r="I53" s="64"/>
      <c r="J53" s="64"/>
      <c r="K53" s="64"/>
      <c r="L53" s="64"/>
      <c r="M53" s="64"/>
      <c r="N53" s="64"/>
      <c r="O53" s="64"/>
    </row>
    <row r="54" s="2" customFormat="1" ht="12.75" thickBot="1"/>
    <row r="55" spans="1:27" s="1" customFormat="1" ht="12">
      <c r="A55" s="74" t="s">
        <v>48</v>
      </c>
      <c r="B55" s="65"/>
      <c r="C55" s="65"/>
      <c r="D55" s="65"/>
      <c r="E55" s="65"/>
      <c r="F55" s="65"/>
      <c r="G55" s="65"/>
      <c r="H55" s="65"/>
      <c r="I55" s="65"/>
      <c r="J55" s="65"/>
      <c r="K55" s="65"/>
      <c r="L55" s="65"/>
      <c r="M55" s="65"/>
      <c r="N55" s="65"/>
      <c r="O55" s="66"/>
      <c r="P55" s="2"/>
      <c r="Q55" s="2"/>
      <c r="R55" s="2"/>
      <c r="S55" s="2"/>
      <c r="T55" s="2"/>
      <c r="U55" s="2"/>
      <c r="V55" s="2"/>
      <c r="W55" s="2"/>
      <c r="X55" s="2"/>
      <c r="Y55" s="2"/>
      <c r="Z55" s="2"/>
      <c r="AA55" s="2"/>
    </row>
    <row r="56" spans="1:15" s="2" customFormat="1" ht="150" customHeight="1" thickBot="1">
      <c r="A56" s="448"/>
      <c r="B56" s="449"/>
      <c r="C56" s="449"/>
      <c r="D56" s="449"/>
      <c r="E56" s="449"/>
      <c r="F56" s="449"/>
      <c r="G56" s="449"/>
      <c r="H56" s="449"/>
      <c r="I56" s="449"/>
      <c r="J56" s="449"/>
      <c r="K56" s="449"/>
      <c r="L56" s="449"/>
      <c r="M56" s="449"/>
      <c r="N56" s="449"/>
      <c r="O56" s="455"/>
    </row>
    <row r="57" spans="1:35" s="1" customFormat="1" ht="12.75" thickBo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7" s="1" customFormat="1" ht="12">
      <c r="A58" s="75" t="s">
        <v>49</v>
      </c>
      <c r="B58" s="67"/>
      <c r="C58" s="67"/>
      <c r="D58" s="67"/>
      <c r="E58" s="67"/>
      <c r="F58" s="67"/>
      <c r="G58" s="67"/>
      <c r="H58" s="67"/>
      <c r="I58" s="67"/>
      <c r="J58" s="67"/>
      <c r="K58" s="67"/>
      <c r="L58" s="67"/>
      <c r="M58" s="67"/>
      <c r="N58" s="67"/>
      <c r="O58" s="66"/>
      <c r="P58" s="2"/>
      <c r="Q58" s="2"/>
      <c r="R58" s="2"/>
      <c r="S58" s="2"/>
      <c r="T58" s="2"/>
      <c r="U58" s="2"/>
      <c r="V58" s="2"/>
      <c r="W58" s="2"/>
      <c r="X58" s="2"/>
      <c r="Y58" s="2"/>
      <c r="Z58" s="2"/>
      <c r="AA58" s="2"/>
      <c r="AB58" s="2"/>
      <c r="AC58" s="2"/>
      <c r="AD58" s="2"/>
      <c r="AE58" s="2"/>
      <c r="AF58" s="2"/>
      <c r="AG58" s="2"/>
      <c r="AH58" s="2"/>
      <c r="AI58" s="2"/>
      <c r="AJ58" s="2"/>
      <c r="AK58" s="2"/>
    </row>
    <row r="59" spans="1:15" s="2" customFormat="1" ht="150" customHeight="1" thickBot="1">
      <c r="A59" s="448"/>
      <c r="B59" s="449"/>
      <c r="C59" s="449"/>
      <c r="D59" s="449"/>
      <c r="E59" s="449"/>
      <c r="F59" s="449"/>
      <c r="G59" s="449"/>
      <c r="H59" s="449"/>
      <c r="I59" s="449"/>
      <c r="J59" s="449"/>
      <c r="K59" s="449"/>
      <c r="L59" s="449"/>
      <c r="M59" s="449"/>
      <c r="N59" s="449"/>
      <c r="O59" s="455"/>
    </row>
  </sheetData>
  <sheetProtection/>
  <mergeCells count="13">
    <mergeCell ref="A59:O59"/>
    <mergeCell ref="A33:A34"/>
    <mergeCell ref="B33:D33"/>
    <mergeCell ref="A56:O56"/>
    <mergeCell ref="E33:G33"/>
    <mergeCell ref="H33:L33"/>
    <mergeCell ref="A32:L32"/>
    <mergeCell ref="A10:A11"/>
    <mergeCell ref="B10:H10"/>
    <mergeCell ref="I10:K10"/>
    <mergeCell ref="L10:O10"/>
    <mergeCell ref="B4:Q4"/>
    <mergeCell ref="B6:Q6"/>
  </mergeCells>
  <printOptions horizontalCentered="1"/>
  <pageMargins left="0" right="0" top="0.5905511811023623" bottom="0" header="0" footer="0"/>
  <pageSetup fitToHeight="10" horizontalDpi="600" verticalDpi="600" orientation="landscape" scale="66" r:id="rId1"/>
  <rowBreaks count="2" manualBreakCount="2">
    <brk id="28" max="14" man="1"/>
    <brk id="52" max="14" man="1"/>
  </rowBreaks>
</worksheet>
</file>

<file path=xl/worksheets/sheet8.xml><?xml version="1.0" encoding="utf-8"?>
<worksheet xmlns="http://schemas.openxmlformats.org/spreadsheetml/2006/main" xmlns:r="http://schemas.openxmlformats.org/officeDocument/2006/relationships">
  <dimension ref="A1:AK61"/>
  <sheetViews>
    <sheetView showGridLines="0" showZeros="0" view="pageBreakPreview" zoomScale="85" zoomScaleSheetLayoutView="85" zoomScalePageLayoutView="0" workbookViewId="0" topLeftCell="A1">
      <selection activeCell="J21" sqref="J21"/>
    </sheetView>
  </sheetViews>
  <sheetFormatPr defaultColWidth="11.421875" defaultRowHeight="15"/>
  <cols>
    <col min="1" max="1" width="15.00390625" style="13" customWidth="1"/>
    <col min="2" max="4" width="11.421875" style="13" customWidth="1"/>
    <col min="5" max="5" width="15.0039062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8.7109375" style="13" customWidth="1"/>
    <col min="16" max="16384" width="11.421875" style="13" customWidth="1"/>
  </cols>
  <sheetData>
    <row r="1" ht="15">
      <c r="A1" s="12" t="s">
        <v>26</v>
      </c>
    </row>
    <row r="2" ht="15">
      <c r="A2" s="12" t="s">
        <v>53</v>
      </c>
    </row>
    <row r="3" ht="15">
      <c r="A3" s="12"/>
    </row>
    <row r="4" spans="1:17" ht="15">
      <c r="A4" s="68" t="s">
        <v>33</v>
      </c>
      <c r="B4" s="430" t="s">
        <v>74</v>
      </c>
      <c r="C4" s="431"/>
      <c r="D4" s="431"/>
      <c r="E4" s="431"/>
      <c r="F4" s="431"/>
      <c r="G4" s="431"/>
      <c r="H4" s="431"/>
      <c r="I4" s="431"/>
      <c r="J4" s="431"/>
      <c r="K4" s="431"/>
      <c r="L4" s="431"/>
      <c r="M4" s="431"/>
      <c r="N4" s="431"/>
      <c r="O4" s="431"/>
      <c r="P4" s="431"/>
      <c r="Q4" s="431"/>
    </row>
    <row r="5" spans="1:14" ht="4.5" customHeight="1">
      <c r="A5" s="14"/>
      <c r="B5" s="15"/>
      <c r="C5" s="15"/>
      <c r="D5" s="15"/>
      <c r="E5" s="15"/>
      <c r="F5" s="15"/>
      <c r="G5" s="15"/>
      <c r="H5" s="15"/>
      <c r="I5" s="15"/>
      <c r="J5" s="15"/>
      <c r="K5" s="15"/>
      <c r="L5" s="15"/>
      <c r="M5" s="15"/>
      <c r="N5" s="15"/>
    </row>
    <row r="6" spans="1:17" ht="15">
      <c r="A6" s="68" t="s">
        <v>34</v>
      </c>
      <c r="B6" s="430" t="s">
        <v>75</v>
      </c>
      <c r="C6" s="431"/>
      <c r="D6" s="431"/>
      <c r="E6" s="431"/>
      <c r="F6" s="431"/>
      <c r="G6" s="431"/>
      <c r="H6" s="431"/>
      <c r="I6" s="431"/>
      <c r="J6" s="431"/>
      <c r="K6" s="431"/>
      <c r="L6" s="431"/>
      <c r="M6" s="431"/>
      <c r="N6" s="431"/>
      <c r="O6" s="431"/>
      <c r="P6" s="431"/>
      <c r="Q6" s="431"/>
    </row>
    <row r="7" ht="15">
      <c r="A7" s="12"/>
    </row>
    <row r="8" spans="1:15" s="1" customFormat="1" ht="12">
      <c r="A8" s="64" t="s">
        <v>12</v>
      </c>
      <c r="B8" s="64"/>
      <c r="C8" s="64"/>
      <c r="D8" s="64"/>
      <c r="E8" s="64"/>
      <c r="F8" s="64"/>
      <c r="G8" s="64"/>
      <c r="H8" s="64"/>
      <c r="I8" s="64"/>
      <c r="J8" s="64"/>
      <c r="K8" s="64"/>
      <c r="L8" s="64"/>
      <c r="M8" s="64"/>
      <c r="N8" s="64"/>
      <c r="O8" s="64"/>
    </row>
    <row r="9" spans="9:14" s="2" customFormat="1" ht="12.75" thickBot="1">
      <c r="I9" s="1"/>
      <c r="K9" s="1"/>
      <c r="M9" s="1"/>
      <c r="N9" s="1"/>
    </row>
    <row r="10" spans="1:17" s="2" customFormat="1" ht="32.25" customHeight="1" thickBot="1">
      <c r="A10" s="432" t="s">
        <v>35</v>
      </c>
      <c r="B10" s="434" t="s">
        <v>36</v>
      </c>
      <c r="C10" s="446"/>
      <c r="D10" s="446"/>
      <c r="E10" s="446"/>
      <c r="F10" s="446"/>
      <c r="G10" s="446"/>
      <c r="H10" s="447"/>
      <c r="I10" s="434" t="s">
        <v>37</v>
      </c>
      <c r="J10" s="446"/>
      <c r="K10" s="447"/>
      <c r="L10" s="434" t="s">
        <v>40</v>
      </c>
      <c r="M10" s="441"/>
      <c r="N10" s="441"/>
      <c r="O10" s="442"/>
      <c r="P10" s="9"/>
      <c r="Q10" s="9"/>
    </row>
    <row r="11" spans="1:15" s="2" customFormat="1" ht="53.25" customHeight="1" thickBot="1">
      <c r="A11" s="433"/>
      <c r="B11" s="10" t="s">
        <v>9</v>
      </c>
      <c r="C11" s="7" t="s">
        <v>0</v>
      </c>
      <c r="D11" s="11" t="s">
        <v>1</v>
      </c>
      <c r="E11" s="11" t="s">
        <v>2</v>
      </c>
      <c r="F11" s="7" t="s">
        <v>3</v>
      </c>
      <c r="G11" s="7" t="s">
        <v>4</v>
      </c>
      <c r="H11" s="27" t="s">
        <v>5</v>
      </c>
      <c r="I11" s="69" t="s">
        <v>50</v>
      </c>
      <c r="J11" s="120" t="s">
        <v>38</v>
      </c>
      <c r="K11" s="71" t="s">
        <v>39</v>
      </c>
      <c r="L11" s="119" t="s">
        <v>41</v>
      </c>
      <c r="M11" s="70" t="s">
        <v>42</v>
      </c>
      <c r="N11" s="70" t="s">
        <v>43</v>
      </c>
      <c r="O11" s="73" t="s">
        <v>44</v>
      </c>
    </row>
    <row r="12" spans="1:15" s="2" customFormat="1" ht="36">
      <c r="A12" s="167">
        <v>1</v>
      </c>
      <c r="B12" s="294" t="s">
        <v>103</v>
      </c>
      <c r="C12" s="188" t="s">
        <v>104</v>
      </c>
      <c r="D12" s="90" t="s">
        <v>105</v>
      </c>
      <c r="E12" s="90" t="s">
        <v>78</v>
      </c>
      <c r="F12" s="188" t="s">
        <v>79</v>
      </c>
      <c r="G12" s="188" t="s">
        <v>78</v>
      </c>
      <c r="H12" s="91" t="s">
        <v>90</v>
      </c>
      <c r="I12" s="335">
        <v>1100000</v>
      </c>
      <c r="J12" s="385">
        <f>I12-K12</f>
        <v>765000</v>
      </c>
      <c r="K12" s="386">
        <v>335000</v>
      </c>
      <c r="L12" s="335"/>
      <c r="M12" s="387">
        <v>294</v>
      </c>
      <c r="N12" s="387">
        <v>294</v>
      </c>
      <c r="O12" s="379" t="s">
        <v>107</v>
      </c>
    </row>
    <row r="13" spans="1:15" s="2" customFormat="1" ht="36">
      <c r="A13" s="185">
        <v>2</v>
      </c>
      <c r="B13" s="296" t="s">
        <v>103</v>
      </c>
      <c r="C13" s="188" t="s">
        <v>104</v>
      </c>
      <c r="D13" s="188" t="s">
        <v>105</v>
      </c>
      <c r="E13" s="188" t="s">
        <v>78</v>
      </c>
      <c r="F13" s="188" t="s">
        <v>79</v>
      </c>
      <c r="G13" s="189" t="s">
        <v>78</v>
      </c>
      <c r="H13" s="189" t="s">
        <v>90</v>
      </c>
      <c r="I13" s="197">
        <v>425000</v>
      </c>
      <c r="J13" s="388">
        <f aca="true" t="shared" si="0" ref="J13:J19">I13-K13</f>
        <v>225000</v>
      </c>
      <c r="K13" s="389">
        <v>200000</v>
      </c>
      <c r="L13" s="197"/>
      <c r="M13" s="317">
        <v>43</v>
      </c>
      <c r="N13" s="317">
        <v>43</v>
      </c>
      <c r="O13" s="379" t="s">
        <v>108</v>
      </c>
    </row>
    <row r="14" spans="1:15" s="2" customFormat="1" ht="36">
      <c r="A14" s="185">
        <v>3</v>
      </c>
      <c r="B14" s="296" t="s">
        <v>103</v>
      </c>
      <c r="C14" s="188" t="s">
        <v>104</v>
      </c>
      <c r="D14" s="188" t="s">
        <v>105</v>
      </c>
      <c r="E14" s="188" t="s">
        <v>78</v>
      </c>
      <c r="F14" s="188" t="s">
        <v>79</v>
      </c>
      <c r="G14" s="189" t="s">
        <v>78</v>
      </c>
      <c r="H14" s="189" t="s">
        <v>90</v>
      </c>
      <c r="I14" s="327">
        <v>1300000</v>
      </c>
      <c r="J14" s="388">
        <f t="shared" si="0"/>
        <v>866666.6699999999</v>
      </c>
      <c r="K14" s="390">
        <v>433333.33</v>
      </c>
      <c r="L14" s="197"/>
      <c r="M14" s="317">
        <v>870</v>
      </c>
      <c r="N14" s="317">
        <v>870</v>
      </c>
      <c r="O14" s="379" t="s">
        <v>109</v>
      </c>
    </row>
    <row r="15" spans="1:15" s="2" customFormat="1" ht="36">
      <c r="A15" s="185">
        <v>4</v>
      </c>
      <c r="B15" s="296" t="s">
        <v>103</v>
      </c>
      <c r="C15" s="188" t="s">
        <v>104</v>
      </c>
      <c r="D15" s="188" t="s">
        <v>105</v>
      </c>
      <c r="E15" s="188" t="s">
        <v>78</v>
      </c>
      <c r="F15" s="188" t="s">
        <v>79</v>
      </c>
      <c r="G15" s="189" t="s">
        <v>78</v>
      </c>
      <c r="H15" s="189" t="s">
        <v>90</v>
      </c>
      <c r="I15" s="197">
        <v>600000</v>
      </c>
      <c r="J15" s="388">
        <f t="shared" si="0"/>
        <v>425000</v>
      </c>
      <c r="K15" s="391">
        <v>175000</v>
      </c>
      <c r="L15" s="197"/>
      <c r="M15" s="317">
        <v>97</v>
      </c>
      <c r="N15" s="317">
        <v>97</v>
      </c>
      <c r="O15" s="379" t="s">
        <v>110</v>
      </c>
    </row>
    <row r="16" spans="1:15" s="2" customFormat="1" ht="36">
      <c r="A16" s="185">
        <v>5</v>
      </c>
      <c r="B16" s="296" t="s">
        <v>103</v>
      </c>
      <c r="C16" s="188" t="s">
        <v>104</v>
      </c>
      <c r="D16" s="188" t="s">
        <v>105</v>
      </c>
      <c r="E16" s="188" t="s">
        <v>78</v>
      </c>
      <c r="F16" s="188" t="s">
        <v>79</v>
      </c>
      <c r="G16" s="189" t="s">
        <v>78</v>
      </c>
      <c r="H16" s="189" t="s">
        <v>90</v>
      </c>
      <c r="I16" s="197">
        <v>950000</v>
      </c>
      <c r="J16" s="388">
        <f t="shared" si="0"/>
        <v>750000</v>
      </c>
      <c r="K16" s="390">
        <v>200000</v>
      </c>
      <c r="L16" s="197"/>
      <c r="M16" s="317">
        <v>383</v>
      </c>
      <c r="N16" s="317">
        <v>383</v>
      </c>
      <c r="O16" s="379" t="s">
        <v>111</v>
      </c>
    </row>
    <row r="17" spans="1:15" s="2" customFormat="1" ht="36">
      <c r="A17" s="185">
        <v>6</v>
      </c>
      <c r="B17" s="296" t="s">
        <v>103</v>
      </c>
      <c r="C17" s="188" t="s">
        <v>104</v>
      </c>
      <c r="D17" s="188" t="s">
        <v>105</v>
      </c>
      <c r="E17" s="188" t="s">
        <v>78</v>
      </c>
      <c r="F17" s="188" t="s">
        <v>79</v>
      </c>
      <c r="G17" s="189" t="s">
        <v>78</v>
      </c>
      <c r="H17" s="189" t="s">
        <v>90</v>
      </c>
      <c r="I17" s="197">
        <v>900000</v>
      </c>
      <c r="J17" s="388">
        <f t="shared" si="0"/>
        <v>615000</v>
      </c>
      <c r="K17" s="390">
        <v>285000</v>
      </c>
      <c r="L17" s="197"/>
      <c r="M17" s="317">
        <v>31</v>
      </c>
      <c r="N17" s="317">
        <v>31</v>
      </c>
      <c r="O17" s="379" t="s">
        <v>112</v>
      </c>
    </row>
    <row r="18" spans="1:15" s="2" customFormat="1" ht="36">
      <c r="A18" s="185">
        <v>7</v>
      </c>
      <c r="B18" s="296" t="s">
        <v>103</v>
      </c>
      <c r="C18" s="188" t="s">
        <v>104</v>
      </c>
      <c r="D18" s="188" t="s">
        <v>105</v>
      </c>
      <c r="E18" s="188" t="s">
        <v>78</v>
      </c>
      <c r="F18" s="188" t="s">
        <v>79</v>
      </c>
      <c r="G18" s="189" t="s">
        <v>78</v>
      </c>
      <c r="H18" s="189" t="s">
        <v>90</v>
      </c>
      <c r="I18" s="197">
        <v>155000</v>
      </c>
      <c r="J18" s="388">
        <f t="shared" si="0"/>
        <v>111000</v>
      </c>
      <c r="K18" s="390">
        <v>44000</v>
      </c>
      <c r="L18" s="197"/>
      <c r="M18" s="317">
        <v>153</v>
      </c>
      <c r="N18" s="317">
        <v>153</v>
      </c>
      <c r="O18" s="379" t="s">
        <v>113</v>
      </c>
    </row>
    <row r="19" spans="1:15" s="2" customFormat="1" ht="36">
      <c r="A19" s="185">
        <v>8</v>
      </c>
      <c r="B19" s="296" t="s">
        <v>103</v>
      </c>
      <c r="C19" s="188" t="s">
        <v>104</v>
      </c>
      <c r="D19" s="188" t="s">
        <v>105</v>
      </c>
      <c r="E19" s="188" t="s">
        <v>78</v>
      </c>
      <c r="F19" s="188" t="s">
        <v>79</v>
      </c>
      <c r="G19" s="189" t="s">
        <v>78</v>
      </c>
      <c r="H19" s="189" t="s">
        <v>90</v>
      </c>
      <c r="I19" s="197">
        <v>125000</v>
      </c>
      <c r="J19" s="388">
        <f t="shared" si="0"/>
        <v>83333.34</v>
      </c>
      <c r="K19" s="390">
        <v>41666.66</v>
      </c>
      <c r="L19" s="197"/>
      <c r="M19" s="317">
        <v>75</v>
      </c>
      <c r="N19" s="317">
        <v>75</v>
      </c>
      <c r="O19" s="379" t="s">
        <v>114</v>
      </c>
    </row>
    <row r="20" spans="1:15" s="2" customFormat="1" ht="60">
      <c r="A20" s="185">
        <v>9</v>
      </c>
      <c r="B20" s="296" t="s">
        <v>118</v>
      </c>
      <c r="C20" s="188" t="s">
        <v>104</v>
      </c>
      <c r="D20" s="188" t="s">
        <v>105</v>
      </c>
      <c r="E20" s="188" t="s">
        <v>78</v>
      </c>
      <c r="F20" s="188" t="s">
        <v>89</v>
      </c>
      <c r="G20" s="189" t="s">
        <v>78</v>
      </c>
      <c r="H20" s="189" t="s">
        <v>90</v>
      </c>
      <c r="I20" s="347">
        <v>1082400</v>
      </c>
      <c r="J20" s="392">
        <v>1650724</v>
      </c>
      <c r="K20" s="392">
        <v>429293.6</v>
      </c>
      <c r="L20" s="131">
        <v>10000</v>
      </c>
      <c r="M20" s="95">
        <f>+L20-N20</f>
        <v>-7230</v>
      </c>
      <c r="N20" s="95">
        <v>17230</v>
      </c>
      <c r="O20" s="380" t="s">
        <v>124</v>
      </c>
    </row>
    <row r="21" spans="1:15" s="2" customFormat="1" ht="72">
      <c r="A21" s="185">
        <v>10</v>
      </c>
      <c r="B21" s="296" t="s">
        <v>131</v>
      </c>
      <c r="C21" s="381">
        <v>20</v>
      </c>
      <c r="D21" s="188" t="s">
        <v>77</v>
      </c>
      <c r="E21" s="188" t="s">
        <v>78</v>
      </c>
      <c r="F21" s="188" t="s">
        <v>79</v>
      </c>
      <c r="G21" s="189" t="s">
        <v>78</v>
      </c>
      <c r="H21" s="189" t="s">
        <v>90</v>
      </c>
      <c r="I21" s="347">
        <v>997880</v>
      </c>
      <c r="J21" s="392">
        <v>1100380</v>
      </c>
      <c r="K21" s="393">
        <v>225543.76</v>
      </c>
      <c r="L21" s="197"/>
      <c r="M21" s="202"/>
      <c r="N21" s="202"/>
      <c r="O21" s="166" t="s">
        <v>132</v>
      </c>
    </row>
    <row r="22" spans="1:15" s="2" customFormat="1" ht="24">
      <c r="A22" s="185">
        <v>11</v>
      </c>
      <c r="B22" s="296" t="s">
        <v>161</v>
      </c>
      <c r="C22" s="188" t="s">
        <v>162</v>
      </c>
      <c r="D22" s="188" t="s">
        <v>77</v>
      </c>
      <c r="E22" s="188" t="s">
        <v>78</v>
      </c>
      <c r="F22" s="188" t="s">
        <v>79</v>
      </c>
      <c r="G22" s="189" t="s">
        <v>78</v>
      </c>
      <c r="H22" s="189" t="s">
        <v>90</v>
      </c>
      <c r="I22" s="347">
        <v>1139590.72</v>
      </c>
      <c r="J22" s="392">
        <v>1303988.75</v>
      </c>
      <c r="K22" s="315">
        <v>343889.55</v>
      </c>
      <c r="L22" s="338"/>
      <c r="M22" s="202"/>
      <c r="N22" s="316">
        <v>2088</v>
      </c>
      <c r="O22" s="382" t="s">
        <v>154</v>
      </c>
    </row>
    <row r="23" spans="1:15" s="2" customFormat="1" ht="24">
      <c r="A23" s="185">
        <v>12</v>
      </c>
      <c r="B23" s="296" t="s">
        <v>161</v>
      </c>
      <c r="C23" s="188" t="s">
        <v>162</v>
      </c>
      <c r="D23" s="188" t="s">
        <v>77</v>
      </c>
      <c r="E23" s="188" t="s">
        <v>78</v>
      </c>
      <c r="F23" s="188" t="s">
        <v>79</v>
      </c>
      <c r="G23" s="189" t="s">
        <v>78</v>
      </c>
      <c r="H23" s="189" t="s">
        <v>90</v>
      </c>
      <c r="I23" s="347">
        <v>1139590.72</v>
      </c>
      <c r="J23" s="392">
        <v>1303988.75</v>
      </c>
      <c r="K23" s="315">
        <v>343889.55</v>
      </c>
      <c r="L23" s="197"/>
      <c r="M23" s="202"/>
      <c r="N23" s="316">
        <v>692.1</v>
      </c>
      <c r="O23" s="383" t="s">
        <v>155</v>
      </c>
    </row>
    <row r="24" spans="1:15" s="2" customFormat="1" ht="24">
      <c r="A24" s="185">
        <v>13</v>
      </c>
      <c r="B24" s="296" t="s">
        <v>161</v>
      </c>
      <c r="C24" s="188" t="s">
        <v>162</v>
      </c>
      <c r="D24" s="188" t="s">
        <v>77</v>
      </c>
      <c r="E24" s="188" t="s">
        <v>78</v>
      </c>
      <c r="F24" s="188" t="s">
        <v>79</v>
      </c>
      <c r="G24" s="189" t="s">
        <v>78</v>
      </c>
      <c r="H24" s="189" t="s">
        <v>90</v>
      </c>
      <c r="I24" s="347">
        <v>1139590.72</v>
      </c>
      <c r="J24" s="392">
        <v>1303988.75</v>
      </c>
      <c r="K24" s="315">
        <v>343889.55</v>
      </c>
      <c r="L24" s="197"/>
      <c r="M24" s="202"/>
      <c r="N24" s="316">
        <v>893</v>
      </c>
      <c r="O24" s="382" t="s">
        <v>156</v>
      </c>
    </row>
    <row r="25" spans="1:15" s="2" customFormat="1" ht="24">
      <c r="A25" s="185">
        <v>14</v>
      </c>
      <c r="B25" s="296" t="s">
        <v>161</v>
      </c>
      <c r="C25" s="188" t="s">
        <v>162</v>
      </c>
      <c r="D25" s="188" t="s">
        <v>77</v>
      </c>
      <c r="E25" s="188" t="s">
        <v>78</v>
      </c>
      <c r="F25" s="188" t="s">
        <v>79</v>
      </c>
      <c r="G25" s="189" t="s">
        <v>78</v>
      </c>
      <c r="H25" s="189" t="s">
        <v>90</v>
      </c>
      <c r="I25" s="347">
        <v>1139590.72</v>
      </c>
      <c r="J25" s="392">
        <v>1303988.75</v>
      </c>
      <c r="K25" s="315">
        <v>343889.55</v>
      </c>
      <c r="L25" s="347"/>
      <c r="M25" s="200"/>
      <c r="N25" s="316">
        <v>358</v>
      </c>
      <c r="O25" s="246" t="s">
        <v>157</v>
      </c>
    </row>
    <row r="26" spans="1:15" s="2" customFormat="1" ht="24">
      <c r="A26" s="185">
        <v>15</v>
      </c>
      <c r="B26" s="296" t="s">
        <v>161</v>
      </c>
      <c r="C26" s="188" t="s">
        <v>162</v>
      </c>
      <c r="D26" s="188" t="s">
        <v>77</v>
      </c>
      <c r="E26" s="188" t="s">
        <v>78</v>
      </c>
      <c r="F26" s="188" t="s">
        <v>79</v>
      </c>
      <c r="G26" s="189" t="s">
        <v>78</v>
      </c>
      <c r="H26" s="189" t="s">
        <v>90</v>
      </c>
      <c r="I26" s="347">
        <v>1139590.72</v>
      </c>
      <c r="J26" s="392">
        <v>1303988.75</v>
      </c>
      <c r="K26" s="315">
        <v>343889.55</v>
      </c>
      <c r="L26" s="347"/>
      <c r="M26" s="200"/>
      <c r="N26" s="316">
        <v>189</v>
      </c>
      <c r="O26" s="246" t="s">
        <v>158</v>
      </c>
    </row>
    <row r="27" spans="1:15" s="2" customFormat="1" ht="24">
      <c r="A27" s="185">
        <v>16</v>
      </c>
      <c r="B27" s="296" t="s">
        <v>161</v>
      </c>
      <c r="C27" s="188" t="s">
        <v>162</v>
      </c>
      <c r="D27" s="188" t="s">
        <v>77</v>
      </c>
      <c r="E27" s="188" t="s">
        <v>78</v>
      </c>
      <c r="F27" s="188" t="s">
        <v>79</v>
      </c>
      <c r="G27" s="189" t="s">
        <v>78</v>
      </c>
      <c r="H27" s="189" t="s">
        <v>90</v>
      </c>
      <c r="I27" s="347">
        <v>1139590.72</v>
      </c>
      <c r="J27" s="392">
        <v>1303988.75</v>
      </c>
      <c r="K27" s="315">
        <v>343889.55</v>
      </c>
      <c r="L27" s="347"/>
      <c r="M27" s="200"/>
      <c r="N27" s="316">
        <v>60</v>
      </c>
      <c r="O27" s="246" t="s">
        <v>163</v>
      </c>
    </row>
    <row r="28" spans="1:15" s="2" customFormat="1" ht="24">
      <c r="A28" s="185">
        <v>17</v>
      </c>
      <c r="B28" s="296" t="s">
        <v>161</v>
      </c>
      <c r="C28" s="188" t="s">
        <v>162</v>
      </c>
      <c r="D28" s="188" t="s">
        <v>77</v>
      </c>
      <c r="E28" s="188" t="s">
        <v>78</v>
      </c>
      <c r="F28" s="188" t="s">
        <v>79</v>
      </c>
      <c r="G28" s="189" t="s">
        <v>78</v>
      </c>
      <c r="H28" s="189" t="s">
        <v>90</v>
      </c>
      <c r="I28" s="347">
        <v>1139590.72</v>
      </c>
      <c r="J28" s="392">
        <v>1303988.75</v>
      </c>
      <c r="K28" s="315">
        <v>343889.55</v>
      </c>
      <c r="L28" s="347"/>
      <c r="M28" s="200"/>
      <c r="N28" s="316">
        <v>38</v>
      </c>
      <c r="O28" s="246" t="s">
        <v>159</v>
      </c>
    </row>
    <row r="29" spans="1:15" s="2" customFormat="1" ht="24.75" thickBot="1">
      <c r="A29" s="223">
        <v>18</v>
      </c>
      <c r="B29" s="384" t="s">
        <v>161</v>
      </c>
      <c r="C29" s="122" t="s">
        <v>162</v>
      </c>
      <c r="D29" s="122" t="s">
        <v>77</v>
      </c>
      <c r="E29" s="122" t="s">
        <v>78</v>
      </c>
      <c r="F29" s="122" t="s">
        <v>79</v>
      </c>
      <c r="G29" s="124" t="s">
        <v>78</v>
      </c>
      <c r="H29" s="124" t="s">
        <v>90</v>
      </c>
      <c r="I29" s="394">
        <v>1139590.72</v>
      </c>
      <c r="J29" s="395">
        <v>1303988.75</v>
      </c>
      <c r="K29" s="396">
        <v>343889.55</v>
      </c>
      <c r="L29" s="394"/>
      <c r="M29" s="127"/>
      <c r="N29" s="397">
        <v>80</v>
      </c>
      <c r="O29" s="378" t="s">
        <v>160</v>
      </c>
    </row>
    <row r="30" spans="1:15" s="2" customFormat="1" ht="12">
      <c r="A30" s="110"/>
      <c r="C30" s="110"/>
      <c r="D30" s="110"/>
      <c r="E30" s="110"/>
      <c r="F30" s="110"/>
      <c r="G30" s="110"/>
      <c r="H30" s="110"/>
      <c r="J30" s="110"/>
      <c r="K30" s="110"/>
      <c r="M30" s="110"/>
      <c r="N30" s="110"/>
      <c r="O30" s="110"/>
    </row>
    <row r="31" spans="1:15" s="2" customFormat="1" ht="12">
      <c r="A31" s="64" t="s">
        <v>13</v>
      </c>
      <c r="B31" s="64"/>
      <c r="C31" s="64"/>
      <c r="D31" s="64"/>
      <c r="E31" s="64"/>
      <c r="F31" s="64"/>
      <c r="G31" s="64"/>
      <c r="H31" s="64"/>
      <c r="I31" s="64"/>
      <c r="J31" s="64"/>
      <c r="K31" s="64"/>
      <c r="L31" s="64"/>
      <c r="M31" s="76"/>
      <c r="N31" s="76"/>
      <c r="O31" s="1"/>
    </row>
    <row r="32" spans="13:14" s="2" customFormat="1" ht="12.75" thickBot="1">
      <c r="M32" s="1"/>
      <c r="N32" s="1"/>
    </row>
    <row r="33" spans="1:14" s="2" customFormat="1" ht="15.75" customHeight="1" thickBot="1">
      <c r="A33" s="450" t="s">
        <v>10</v>
      </c>
      <c r="B33" s="446"/>
      <c r="C33" s="446"/>
      <c r="D33" s="446"/>
      <c r="E33" s="446"/>
      <c r="F33" s="446"/>
      <c r="G33" s="446"/>
      <c r="H33" s="446"/>
      <c r="I33" s="446"/>
      <c r="J33" s="446"/>
      <c r="K33" s="446"/>
      <c r="L33" s="447"/>
      <c r="M33" s="76"/>
      <c r="N33" s="76"/>
    </row>
    <row r="34" spans="1:14" s="2" customFormat="1" ht="32.25" customHeight="1" thickBot="1">
      <c r="A34" s="432" t="s">
        <v>45</v>
      </c>
      <c r="B34" s="437" t="s">
        <v>51</v>
      </c>
      <c r="C34" s="438"/>
      <c r="D34" s="439"/>
      <c r="E34" s="437" t="s">
        <v>46</v>
      </c>
      <c r="F34" s="453"/>
      <c r="G34" s="453"/>
      <c r="H34" s="437" t="s">
        <v>47</v>
      </c>
      <c r="I34" s="453"/>
      <c r="J34" s="453"/>
      <c r="K34" s="453"/>
      <c r="L34" s="454"/>
      <c r="M34" s="76"/>
      <c r="N34" s="76"/>
    </row>
    <row r="35" spans="1:12" s="2" customFormat="1" ht="53.25" customHeight="1" thickBot="1">
      <c r="A35" s="433"/>
      <c r="B35" s="3" t="s">
        <v>6</v>
      </c>
      <c r="C35" s="105" t="s">
        <v>7</v>
      </c>
      <c r="D35" s="92" t="s">
        <v>8</v>
      </c>
      <c r="E35" s="6" t="s">
        <v>56</v>
      </c>
      <c r="F35" s="11" t="s">
        <v>62</v>
      </c>
      <c r="G35" s="106" t="s">
        <v>8</v>
      </c>
      <c r="H35" s="10" t="s">
        <v>28</v>
      </c>
      <c r="I35" s="4" t="s">
        <v>29</v>
      </c>
      <c r="J35" s="4" t="s">
        <v>30</v>
      </c>
      <c r="K35" s="4" t="s">
        <v>31</v>
      </c>
      <c r="L35" s="5" t="s">
        <v>8</v>
      </c>
    </row>
    <row r="36" spans="1:12" s="2" customFormat="1" ht="12">
      <c r="A36" s="167">
        <v>1</v>
      </c>
      <c r="B36" s="267">
        <v>56</v>
      </c>
      <c r="C36" s="260">
        <v>238</v>
      </c>
      <c r="D36" s="259">
        <f>SUM(B36:C36)</f>
        <v>294</v>
      </c>
      <c r="E36" s="267">
        <v>263</v>
      </c>
      <c r="F36" s="260">
        <v>31</v>
      </c>
      <c r="G36" s="259">
        <f>SUM(E36:F36)</f>
        <v>294</v>
      </c>
      <c r="H36" s="168" t="s">
        <v>115</v>
      </c>
      <c r="I36" s="191" t="s">
        <v>115</v>
      </c>
      <c r="J36" s="191" t="s">
        <v>115</v>
      </c>
      <c r="K36" s="266">
        <v>294</v>
      </c>
      <c r="L36" s="259">
        <f aca="true" t="shared" si="1" ref="L36:L43">SUM(H36:K36)</f>
        <v>294</v>
      </c>
    </row>
    <row r="37" spans="1:12" s="2" customFormat="1" ht="12">
      <c r="A37" s="185">
        <v>2</v>
      </c>
      <c r="B37" s="134">
        <v>28</v>
      </c>
      <c r="C37" s="95">
        <v>15</v>
      </c>
      <c r="D37" s="135">
        <f aca="true" t="shared" si="2" ref="D37:D43">SUM(B37:C37)</f>
        <v>43</v>
      </c>
      <c r="E37" s="134">
        <v>22</v>
      </c>
      <c r="F37" s="95">
        <v>21</v>
      </c>
      <c r="G37" s="135">
        <f aca="true" t="shared" si="3" ref="G37:G43">SUM(E37:F37)</f>
        <v>43</v>
      </c>
      <c r="H37" s="139" t="s">
        <v>115</v>
      </c>
      <c r="I37" s="128" t="s">
        <v>115</v>
      </c>
      <c r="J37" s="128" t="s">
        <v>115</v>
      </c>
      <c r="K37" s="95">
        <v>43</v>
      </c>
      <c r="L37" s="135">
        <f t="shared" si="1"/>
        <v>43</v>
      </c>
    </row>
    <row r="38" spans="1:12" s="2" customFormat="1" ht="12">
      <c r="A38" s="185">
        <v>3</v>
      </c>
      <c r="B38" s="134">
        <v>870</v>
      </c>
      <c r="C38" s="128" t="s">
        <v>115</v>
      </c>
      <c r="D38" s="135">
        <f t="shared" si="2"/>
        <v>870</v>
      </c>
      <c r="E38" s="134">
        <v>24</v>
      </c>
      <c r="F38" s="95">
        <v>846</v>
      </c>
      <c r="G38" s="135">
        <f t="shared" si="3"/>
        <v>870</v>
      </c>
      <c r="H38" s="139" t="s">
        <v>115</v>
      </c>
      <c r="I38" s="128" t="s">
        <v>115</v>
      </c>
      <c r="J38" s="128" t="s">
        <v>115</v>
      </c>
      <c r="K38" s="95">
        <v>870</v>
      </c>
      <c r="L38" s="135">
        <f t="shared" si="1"/>
        <v>870</v>
      </c>
    </row>
    <row r="39" spans="1:12" s="2" customFormat="1" ht="12">
      <c r="A39" s="185">
        <v>4</v>
      </c>
      <c r="B39" s="134">
        <v>13</v>
      </c>
      <c r="C39" s="95">
        <v>84</v>
      </c>
      <c r="D39" s="135">
        <f t="shared" si="2"/>
        <v>97</v>
      </c>
      <c r="E39" s="134">
        <v>80</v>
      </c>
      <c r="F39" s="95">
        <v>17</v>
      </c>
      <c r="G39" s="135">
        <f t="shared" si="3"/>
        <v>97</v>
      </c>
      <c r="H39" s="139" t="s">
        <v>115</v>
      </c>
      <c r="I39" s="128" t="s">
        <v>115</v>
      </c>
      <c r="J39" s="128" t="s">
        <v>115</v>
      </c>
      <c r="K39" s="95">
        <v>97</v>
      </c>
      <c r="L39" s="135">
        <f t="shared" si="1"/>
        <v>97</v>
      </c>
    </row>
    <row r="40" spans="1:12" s="2" customFormat="1" ht="12">
      <c r="A40" s="185">
        <v>5</v>
      </c>
      <c r="B40" s="134">
        <v>209</v>
      </c>
      <c r="C40" s="95">
        <v>174</v>
      </c>
      <c r="D40" s="135">
        <f>SUM(B40:C40)</f>
        <v>383</v>
      </c>
      <c r="E40" s="134">
        <v>383</v>
      </c>
      <c r="F40" s="128" t="s">
        <v>115</v>
      </c>
      <c r="G40" s="135">
        <f t="shared" si="3"/>
        <v>383</v>
      </c>
      <c r="H40" s="139" t="s">
        <v>115</v>
      </c>
      <c r="I40" s="128" t="s">
        <v>115</v>
      </c>
      <c r="J40" s="128" t="s">
        <v>115</v>
      </c>
      <c r="K40" s="95">
        <v>383</v>
      </c>
      <c r="L40" s="135">
        <f t="shared" si="1"/>
        <v>383</v>
      </c>
    </row>
    <row r="41" spans="1:12" s="2" customFormat="1" ht="12">
      <c r="A41" s="185">
        <v>6</v>
      </c>
      <c r="B41" s="139" t="s">
        <v>116</v>
      </c>
      <c r="C41" s="95">
        <v>25</v>
      </c>
      <c r="D41" s="135">
        <f>SUM(B41+C41)</f>
        <v>31</v>
      </c>
      <c r="E41" s="134">
        <v>20</v>
      </c>
      <c r="F41" s="95">
        <v>11</v>
      </c>
      <c r="G41" s="135">
        <f t="shared" si="3"/>
        <v>31</v>
      </c>
      <c r="H41" s="139" t="s">
        <v>115</v>
      </c>
      <c r="I41" s="128" t="s">
        <v>115</v>
      </c>
      <c r="J41" s="128" t="s">
        <v>115</v>
      </c>
      <c r="K41" s="95">
        <v>31</v>
      </c>
      <c r="L41" s="135">
        <f t="shared" si="1"/>
        <v>31</v>
      </c>
    </row>
    <row r="42" spans="1:12" s="2" customFormat="1" ht="12">
      <c r="A42" s="185">
        <v>7</v>
      </c>
      <c r="B42" s="134">
        <v>53</v>
      </c>
      <c r="C42" s="95">
        <v>100</v>
      </c>
      <c r="D42" s="135">
        <f t="shared" si="2"/>
        <v>153</v>
      </c>
      <c r="E42" s="134">
        <v>85</v>
      </c>
      <c r="F42" s="95">
        <v>68</v>
      </c>
      <c r="G42" s="135">
        <f t="shared" si="3"/>
        <v>153</v>
      </c>
      <c r="H42" s="139" t="s">
        <v>115</v>
      </c>
      <c r="I42" s="128" t="s">
        <v>115</v>
      </c>
      <c r="J42" s="128" t="s">
        <v>115</v>
      </c>
      <c r="K42" s="95">
        <v>153</v>
      </c>
      <c r="L42" s="135">
        <f t="shared" si="1"/>
        <v>153</v>
      </c>
    </row>
    <row r="43" spans="1:12" s="2" customFormat="1" ht="12">
      <c r="A43" s="185">
        <v>8</v>
      </c>
      <c r="B43" s="134">
        <v>25</v>
      </c>
      <c r="C43" s="95">
        <v>50</v>
      </c>
      <c r="D43" s="135">
        <f t="shared" si="2"/>
        <v>75</v>
      </c>
      <c r="E43" s="134">
        <v>65</v>
      </c>
      <c r="F43" s="95">
        <v>10</v>
      </c>
      <c r="G43" s="135">
        <f t="shared" si="3"/>
        <v>75</v>
      </c>
      <c r="H43" s="139" t="s">
        <v>115</v>
      </c>
      <c r="I43" s="128" t="s">
        <v>115</v>
      </c>
      <c r="J43" s="128" t="s">
        <v>115</v>
      </c>
      <c r="K43" s="95">
        <v>75</v>
      </c>
      <c r="L43" s="135">
        <f t="shared" si="1"/>
        <v>75</v>
      </c>
    </row>
    <row r="44" spans="1:12" s="2" customFormat="1" ht="12">
      <c r="A44" s="185">
        <v>9</v>
      </c>
      <c r="B44" s="134">
        <f>635+2508+5082+1074</f>
        <v>9299</v>
      </c>
      <c r="C44" s="95">
        <f>519+2044+4386+982</f>
        <v>7931</v>
      </c>
      <c r="D44" s="135">
        <f>+B44+C44</f>
        <v>17230</v>
      </c>
      <c r="E44" s="134">
        <f>289+273+2462+5222+1122</f>
        <v>9368</v>
      </c>
      <c r="F44" s="95">
        <f>346+246+131+141+1182+7+607+22+4246+934</f>
        <v>7862</v>
      </c>
      <c r="G44" s="135">
        <f>SUM(E44:F44)</f>
        <v>17230</v>
      </c>
      <c r="H44" s="139" t="s">
        <v>115</v>
      </c>
      <c r="I44" s="128" t="s">
        <v>115</v>
      </c>
      <c r="J44" s="128" t="s">
        <v>115</v>
      </c>
      <c r="K44" s="95">
        <f>+G44</f>
        <v>17230</v>
      </c>
      <c r="L44" s="135">
        <f>+K44</f>
        <v>17230</v>
      </c>
    </row>
    <row r="45" spans="1:12" s="2" customFormat="1" ht="12">
      <c r="A45" s="223">
        <v>10</v>
      </c>
      <c r="B45" s="134">
        <v>6</v>
      </c>
      <c r="C45" s="95">
        <v>16</v>
      </c>
      <c r="D45" s="135">
        <f>SUM(B45:C45)</f>
        <v>22</v>
      </c>
      <c r="E45" s="134">
        <v>22</v>
      </c>
      <c r="F45" s="128" t="s">
        <v>115</v>
      </c>
      <c r="G45" s="135">
        <f>SUM(E45:F45)</f>
        <v>22</v>
      </c>
      <c r="H45" s="267">
        <v>2</v>
      </c>
      <c r="I45" s="128" t="s">
        <v>115</v>
      </c>
      <c r="J45" s="128" t="s">
        <v>115</v>
      </c>
      <c r="K45" s="266">
        <v>20</v>
      </c>
      <c r="L45" s="265">
        <f>SUM(H45:K45)</f>
        <v>22</v>
      </c>
    </row>
    <row r="46" spans="1:12" s="2" customFormat="1" ht="12">
      <c r="A46" s="223">
        <v>11</v>
      </c>
      <c r="B46" s="134">
        <v>1281</v>
      </c>
      <c r="C46" s="95">
        <v>807</v>
      </c>
      <c r="D46" s="135">
        <f>B46+C46</f>
        <v>2088</v>
      </c>
      <c r="E46" s="134">
        <v>2088</v>
      </c>
      <c r="F46" s="128" t="s">
        <v>115</v>
      </c>
      <c r="G46" s="135">
        <v>2088</v>
      </c>
      <c r="H46" s="134">
        <f aca="true" t="shared" si="4" ref="H46:H53">+G46*7.59/100</f>
        <v>158.4792</v>
      </c>
      <c r="I46" s="128" t="s">
        <v>115</v>
      </c>
      <c r="J46" s="128" t="s">
        <v>115</v>
      </c>
      <c r="K46" s="95">
        <f aca="true" t="shared" si="5" ref="K46:K53">+G46*92.41/100</f>
        <v>1929.5207999999998</v>
      </c>
      <c r="L46" s="265">
        <v>2088</v>
      </c>
    </row>
    <row r="47" spans="1:12" s="2" customFormat="1" ht="12">
      <c r="A47" s="223">
        <v>12</v>
      </c>
      <c r="B47" s="134">
        <v>408.339</v>
      </c>
      <c r="C47" s="95">
        <v>283.761</v>
      </c>
      <c r="D47" s="135">
        <f aca="true" t="shared" si="6" ref="D47:D53">B47+C47</f>
        <v>692.1</v>
      </c>
      <c r="E47" s="134">
        <v>692.1</v>
      </c>
      <c r="F47" s="128" t="s">
        <v>115</v>
      </c>
      <c r="G47" s="135">
        <v>692</v>
      </c>
      <c r="H47" s="134">
        <f t="shared" si="4"/>
        <v>52.5228</v>
      </c>
      <c r="I47" s="128" t="s">
        <v>115</v>
      </c>
      <c r="J47" s="128" t="s">
        <v>115</v>
      </c>
      <c r="K47" s="95">
        <f t="shared" si="5"/>
        <v>639.4772</v>
      </c>
      <c r="L47" s="265">
        <v>692</v>
      </c>
    </row>
    <row r="48" spans="1:12" s="2" customFormat="1" ht="12">
      <c r="A48" s="223">
        <v>13</v>
      </c>
      <c r="B48" s="134">
        <v>510</v>
      </c>
      <c r="C48" s="95">
        <v>383</v>
      </c>
      <c r="D48" s="135">
        <f t="shared" si="6"/>
        <v>893</v>
      </c>
      <c r="E48" s="134">
        <v>893</v>
      </c>
      <c r="F48" s="128" t="s">
        <v>115</v>
      </c>
      <c r="G48" s="135">
        <v>893</v>
      </c>
      <c r="H48" s="134">
        <f t="shared" si="4"/>
        <v>67.7787</v>
      </c>
      <c r="I48" s="128" t="s">
        <v>115</v>
      </c>
      <c r="J48" s="128" t="s">
        <v>115</v>
      </c>
      <c r="K48" s="95">
        <f t="shared" si="5"/>
        <v>825.2212999999999</v>
      </c>
      <c r="L48" s="265">
        <v>893</v>
      </c>
    </row>
    <row r="49" spans="1:12" s="2" customFormat="1" ht="12">
      <c r="A49" s="223">
        <v>14</v>
      </c>
      <c r="B49" s="134">
        <v>358</v>
      </c>
      <c r="C49" s="128" t="s">
        <v>115</v>
      </c>
      <c r="D49" s="135">
        <f t="shared" si="6"/>
        <v>358</v>
      </c>
      <c r="E49" s="134">
        <v>358</v>
      </c>
      <c r="F49" s="128" t="s">
        <v>115</v>
      </c>
      <c r="G49" s="135">
        <v>358</v>
      </c>
      <c r="H49" s="134">
        <f t="shared" si="4"/>
        <v>27.172199999999997</v>
      </c>
      <c r="I49" s="128" t="s">
        <v>115</v>
      </c>
      <c r="J49" s="128" t="s">
        <v>115</v>
      </c>
      <c r="K49" s="95">
        <f t="shared" si="5"/>
        <v>330.82779999999997</v>
      </c>
      <c r="L49" s="265">
        <v>358</v>
      </c>
    </row>
    <row r="50" spans="1:12" s="2" customFormat="1" ht="12">
      <c r="A50" s="223">
        <v>15</v>
      </c>
      <c r="B50" s="134">
        <v>82</v>
      </c>
      <c r="C50" s="95">
        <v>107</v>
      </c>
      <c r="D50" s="135">
        <f t="shared" si="6"/>
        <v>189</v>
      </c>
      <c r="E50" s="134">
        <v>189</v>
      </c>
      <c r="F50" s="128" t="s">
        <v>115</v>
      </c>
      <c r="G50" s="135">
        <v>189</v>
      </c>
      <c r="H50" s="134">
        <f t="shared" si="4"/>
        <v>14.3451</v>
      </c>
      <c r="I50" s="128" t="s">
        <v>115</v>
      </c>
      <c r="J50" s="128" t="s">
        <v>115</v>
      </c>
      <c r="K50" s="95">
        <f t="shared" si="5"/>
        <v>174.65489999999997</v>
      </c>
      <c r="L50" s="265">
        <v>189</v>
      </c>
    </row>
    <row r="51" spans="1:12" s="2" customFormat="1" ht="12">
      <c r="A51" s="223">
        <v>16</v>
      </c>
      <c r="B51" s="134">
        <v>43</v>
      </c>
      <c r="C51" s="95">
        <v>17</v>
      </c>
      <c r="D51" s="135">
        <f t="shared" si="6"/>
        <v>60</v>
      </c>
      <c r="E51" s="134">
        <v>60</v>
      </c>
      <c r="F51" s="128" t="s">
        <v>115</v>
      </c>
      <c r="G51" s="135">
        <v>60</v>
      </c>
      <c r="H51" s="134">
        <f t="shared" si="4"/>
        <v>4.553999999999999</v>
      </c>
      <c r="I51" s="128" t="s">
        <v>115</v>
      </c>
      <c r="J51" s="128" t="s">
        <v>115</v>
      </c>
      <c r="K51" s="95">
        <f t="shared" si="5"/>
        <v>55.446</v>
      </c>
      <c r="L51" s="265">
        <v>60</v>
      </c>
    </row>
    <row r="52" spans="1:12" s="2" customFormat="1" ht="12">
      <c r="A52" s="223">
        <v>17</v>
      </c>
      <c r="B52" s="134">
        <v>24</v>
      </c>
      <c r="C52" s="95">
        <v>14</v>
      </c>
      <c r="D52" s="135">
        <f t="shared" si="6"/>
        <v>38</v>
      </c>
      <c r="E52" s="134">
        <v>38</v>
      </c>
      <c r="F52" s="128" t="s">
        <v>115</v>
      </c>
      <c r="G52" s="135">
        <v>38</v>
      </c>
      <c r="H52" s="134">
        <f t="shared" si="4"/>
        <v>2.8842000000000003</v>
      </c>
      <c r="I52" s="128" t="s">
        <v>115</v>
      </c>
      <c r="J52" s="128" t="s">
        <v>115</v>
      </c>
      <c r="K52" s="95">
        <f t="shared" si="5"/>
        <v>35.1158</v>
      </c>
      <c r="L52" s="265">
        <v>38</v>
      </c>
    </row>
    <row r="53" spans="1:12" s="2" customFormat="1" ht="12.75" thickBot="1">
      <c r="A53" s="121">
        <v>18</v>
      </c>
      <c r="B53" s="398">
        <v>60</v>
      </c>
      <c r="C53" s="232">
        <v>20</v>
      </c>
      <c r="D53" s="287">
        <f t="shared" si="6"/>
        <v>80</v>
      </c>
      <c r="E53" s="398">
        <v>80</v>
      </c>
      <c r="F53" s="191" t="s">
        <v>115</v>
      </c>
      <c r="G53" s="399">
        <v>80</v>
      </c>
      <c r="H53" s="281">
        <f t="shared" si="4"/>
        <v>6.072</v>
      </c>
      <c r="I53" s="282" t="s">
        <v>115</v>
      </c>
      <c r="J53" s="286" t="s">
        <v>115</v>
      </c>
      <c r="K53" s="231">
        <f t="shared" si="5"/>
        <v>73.928</v>
      </c>
      <c r="L53" s="287">
        <v>80</v>
      </c>
    </row>
    <row r="54" spans="6:14" s="2" customFormat="1" ht="12">
      <c r="F54" s="8"/>
      <c r="G54" s="110"/>
      <c r="J54" s="110"/>
      <c r="K54" s="110"/>
      <c r="M54" s="1"/>
      <c r="N54" s="1"/>
    </row>
    <row r="55" spans="1:15" s="2" customFormat="1" ht="12">
      <c r="A55" s="64" t="s">
        <v>14</v>
      </c>
      <c r="B55" s="64"/>
      <c r="C55" s="64"/>
      <c r="D55" s="64"/>
      <c r="E55" s="64"/>
      <c r="F55" s="64"/>
      <c r="G55" s="64"/>
      <c r="H55" s="64"/>
      <c r="I55" s="64"/>
      <c r="J55" s="64"/>
      <c r="K55" s="64"/>
      <c r="L55" s="64"/>
      <c r="M55" s="64"/>
      <c r="N55" s="64"/>
      <c r="O55" s="64"/>
    </row>
    <row r="56" s="2" customFormat="1" ht="12.75" thickBot="1"/>
    <row r="57" spans="1:27" s="1" customFormat="1" ht="12">
      <c r="A57" s="74" t="s">
        <v>48</v>
      </c>
      <c r="B57" s="65"/>
      <c r="C57" s="65"/>
      <c r="D57" s="65"/>
      <c r="E57" s="65"/>
      <c r="F57" s="65"/>
      <c r="G57" s="65"/>
      <c r="H57" s="65"/>
      <c r="I57" s="65"/>
      <c r="J57" s="65"/>
      <c r="K57" s="65"/>
      <c r="L57" s="65"/>
      <c r="M57" s="65"/>
      <c r="N57" s="65"/>
      <c r="O57" s="66"/>
      <c r="P57" s="2"/>
      <c r="Q57" s="2"/>
      <c r="R57" s="2"/>
      <c r="S57" s="2"/>
      <c r="T57" s="2"/>
      <c r="U57" s="2"/>
      <c r="V57" s="2"/>
      <c r="W57" s="2"/>
      <c r="X57" s="2"/>
      <c r="Y57" s="2"/>
      <c r="Z57" s="2"/>
      <c r="AA57" s="2"/>
    </row>
    <row r="58" spans="1:15" s="2" customFormat="1" ht="150" customHeight="1" thickBot="1">
      <c r="A58" s="448"/>
      <c r="B58" s="449"/>
      <c r="C58" s="449"/>
      <c r="D58" s="449"/>
      <c r="E58" s="449"/>
      <c r="F58" s="449"/>
      <c r="G58" s="449"/>
      <c r="H58" s="449"/>
      <c r="I58" s="449"/>
      <c r="J58" s="449"/>
      <c r="K58" s="449"/>
      <c r="L58" s="449"/>
      <c r="M58" s="449"/>
      <c r="N58" s="449"/>
      <c r="O58" s="455"/>
    </row>
    <row r="59" spans="1:35" s="1" customFormat="1" ht="12.75" thickBo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7" s="1" customFormat="1" ht="12">
      <c r="A60" s="75" t="s">
        <v>49</v>
      </c>
      <c r="B60" s="67"/>
      <c r="C60" s="67"/>
      <c r="D60" s="67"/>
      <c r="E60" s="67"/>
      <c r="F60" s="67"/>
      <c r="G60" s="67"/>
      <c r="H60" s="67"/>
      <c r="I60" s="67"/>
      <c r="J60" s="67"/>
      <c r="K60" s="67"/>
      <c r="L60" s="67"/>
      <c r="M60" s="67"/>
      <c r="N60" s="67"/>
      <c r="O60" s="66"/>
      <c r="P60" s="2"/>
      <c r="Q60" s="2"/>
      <c r="R60" s="2"/>
      <c r="S60" s="2"/>
      <c r="T60" s="2"/>
      <c r="U60" s="2"/>
      <c r="V60" s="2"/>
      <c r="W60" s="2"/>
      <c r="X60" s="2"/>
      <c r="Y60" s="2"/>
      <c r="Z60" s="2"/>
      <c r="AA60" s="2"/>
      <c r="AB60" s="2"/>
      <c r="AC60" s="2"/>
      <c r="AD60" s="2"/>
      <c r="AE60" s="2"/>
      <c r="AF60" s="2"/>
      <c r="AG60" s="2"/>
      <c r="AH60" s="2"/>
      <c r="AI60" s="2"/>
      <c r="AJ60" s="2"/>
      <c r="AK60" s="2"/>
    </row>
    <row r="61" spans="1:15" s="2" customFormat="1" ht="150" customHeight="1" thickBot="1">
      <c r="A61" s="448"/>
      <c r="B61" s="449"/>
      <c r="C61" s="449"/>
      <c r="D61" s="449"/>
      <c r="E61" s="449"/>
      <c r="F61" s="449"/>
      <c r="G61" s="449"/>
      <c r="H61" s="449"/>
      <c r="I61" s="449"/>
      <c r="J61" s="449"/>
      <c r="K61" s="449"/>
      <c r="L61" s="449"/>
      <c r="M61" s="449"/>
      <c r="N61" s="449"/>
      <c r="O61" s="455"/>
    </row>
  </sheetData>
  <sheetProtection/>
  <mergeCells count="13">
    <mergeCell ref="A10:A11"/>
    <mergeCell ref="B10:H10"/>
    <mergeCell ref="I10:K10"/>
    <mergeCell ref="L10:O10"/>
    <mergeCell ref="B4:Q4"/>
    <mergeCell ref="B6:Q6"/>
    <mergeCell ref="A33:L33"/>
    <mergeCell ref="E34:G34"/>
    <mergeCell ref="H34:L34"/>
    <mergeCell ref="A61:O61"/>
    <mergeCell ref="A34:A35"/>
    <mergeCell ref="B34:D34"/>
    <mergeCell ref="A58:O58"/>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G36:G42 G44:G45">
      <formula1>D36</formula1>
    </dataValidation>
  </dataValidations>
  <printOptions horizontalCentered="1"/>
  <pageMargins left="0" right="0" top="0.5905511811023623" bottom="0" header="0" footer="0"/>
  <pageSetup fitToHeight="10" horizontalDpi="600" verticalDpi="600" orientation="landscape" scale="66" r:id="rId1"/>
  <rowBreaks count="2" manualBreakCount="2">
    <brk id="29" max="14" man="1"/>
    <brk id="54" max="14" man="1"/>
  </rowBreaks>
</worksheet>
</file>

<file path=xl/worksheets/sheet9.xml><?xml version="1.0" encoding="utf-8"?>
<worksheet xmlns="http://schemas.openxmlformats.org/spreadsheetml/2006/main" xmlns:r="http://schemas.openxmlformats.org/officeDocument/2006/relationships">
  <dimension ref="A1:AK45"/>
  <sheetViews>
    <sheetView showGridLines="0" showZeros="0" view="pageBreakPreview" zoomScale="85" zoomScaleSheetLayoutView="85" zoomScalePageLayoutView="0" workbookViewId="0" topLeftCell="A1">
      <selection activeCell="E34" sqref="E34"/>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8.57421875" style="13" customWidth="1"/>
    <col min="16" max="16384" width="11.421875" style="13" customWidth="1"/>
  </cols>
  <sheetData>
    <row r="1" ht="15">
      <c r="A1" s="12" t="s">
        <v>54</v>
      </c>
    </row>
    <row r="2" ht="15">
      <c r="A2" s="12" t="s">
        <v>32</v>
      </c>
    </row>
    <row r="3" ht="15">
      <c r="A3" s="12"/>
    </row>
    <row r="4" spans="1:17" ht="15">
      <c r="A4" s="68" t="s">
        <v>33</v>
      </c>
      <c r="B4" s="430" t="s">
        <v>74</v>
      </c>
      <c r="C4" s="431"/>
      <c r="D4" s="431"/>
      <c r="E4" s="431"/>
      <c r="F4" s="431"/>
      <c r="G4" s="431"/>
      <c r="H4" s="431"/>
      <c r="I4" s="431"/>
      <c r="J4" s="431"/>
      <c r="K4" s="431"/>
      <c r="L4" s="431"/>
      <c r="M4" s="431"/>
      <c r="N4" s="431"/>
      <c r="O4" s="431"/>
      <c r="P4" s="431"/>
      <c r="Q4" s="431"/>
    </row>
    <row r="5" spans="1:14" ht="4.5" customHeight="1">
      <c r="A5" s="14"/>
      <c r="B5" s="15"/>
      <c r="C5" s="15"/>
      <c r="D5" s="15"/>
      <c r="E5" s="15"/>
      <c r="F5" s="15"/>
      <c r="G5" s="15"/>
      <c r="H5" s="15"/>
      <c r="I5" s="15"/>
      <c r="J5" s="15"/>
      <c r="K5" s="15"/>
      <c r="L5" s="15"/>
      <c r="M5" s="15"/>
      <c r="N5" s="15"/>
    </row>
    <row r="6" spans="1:17" ht="15">
      <c r="A6" s="68" t="s">
        <v>34</v>
      </c>
      <c r="B6" s="430" t="s">
        <v>75</v>
      </c>
      <c r="C6" s="431"/>
      <c r="D6" s="431"/>
      <c r="E6" s="431"/>
      <c r="F6" s="431"/>
      <c r="G6" s="431"/>
      <c r="H6" s="431"/>
      <c r="I6" s="431"/>
      <c r="J6" s="431"/>
      <c r="K6" s="431"/>
      <c r="L6" s="431"/>
      <c r="M6" s="431"/>
      <c r="N6" s="431"/>
      <c r="O6" s="431"/>
      <c r="P6" s="431"/>
      <c r="Q6" s="431"/>
    </row>
    <row r="7" ht="15">
      <c r="A7" s="12"/>
    </row>
    <row r="8" spans="1:15" s="1" customFormat="1" ht="12">
      <c r="A8" s="64" t="s">
        <v>12</v>
      </c>
      <c r="B8" s="64"/>
      <c r="C8" s="64"/>
      <c r="D8" s="64"/>
      <c r="E8" s="64"/>
      <c r="F8" s="64"/>
      <c r="G8" s="64"/>
      <c r="H8" s="64"/>
      <c r="I8" s="64"/>
      <c r="J8" s="64"/>
      <c r="K8" s="64"/>
      <c r="L8" s="64"/>
      <c r="M8" s="64"/>
      <c r="N8" s="64"/>
      <c r="O8" s="64"/>
    </row>
    <row r="9" spans="9:14" s="2" customFormat="1" ht="12.75" thickBot="1">
      <c r="I9" s="1"/>
      <c r="K9" s="1"/>
      <c r="M9" s="1"/>
      <c r="N9" s="1"/>
    </row>
    <row r="10" spans="1:17" s="2" customFormat="1" ht="32.25" customHeight="1" thickBot="1">
      <c r="A10" s="432" t="s">
        <v>35</v>
      </c>
      <c r="B10" s="434" t="s">
        <v>36</v>
      </c>
      <c r="C10" s="446"/>
      <c r="D10" s="446"/>
      <c r="E10" s="446"/>
      <c r="F10" s="446"/>
      <c r="G10" s="446"/>
      <c r="H10" s="447"/>
      <c r="I10" s="434" t="s">
        <v>37</v>
      </c>
      <c r="J10" s="446"/>
      <c r="K10" s="447"/>
      <c r="L10" s="434" t="s">
        <v>40</v>
      </c>
      <c r="M10" s="441"/>
      <c r="N10" s="441"/>
      <c r="O10" s="442"/>
      <c r="P10" s="9"/>
      <c r="Q10" s="9"/>
    </row>
    <row r="11" spans="1:15" s="2" customFormat="1" ht="53.25" customHeight="1" thickBot="1">
      <c r="A11" s="433"/>
      <c r="B11" s="10" t="s">
        <v>9</v>
      </c>
      <c r="C11" s="11" t="s">
        <v>0</v>
      </c>
      <c r="D11" s="11" t="s">
        <v>1</v>
      </c>
      <c r="E11" s="11" t="s">
        <v>2</v>
      </c>
      <c r="F11" s="11" t="s">
        <v>3</v>
      </c>
      <c r="G11" s="11" t="s">
        <v>4</v>
      </c>
      <c r="H11" s="27" t="s">
        <v>5</v>
      </c>
      <c r="I11" s="69" t="s">
        <v>50</v>
      </c>
      <c r="J11" s="70" t="s">
        <v>38</v>
      </c>
      <c r="K11" s="71" t="s">
        <v>39</v>
      </c>
      <c r="L11" s="72" t="s">
        <v>41</v>
      </c>
      <c r="M11" s="70" t="s">
        <v>42</v>
      </c>
      <c r="N11" s="70" t="s">
        <v>43</v>
      </c>
      <c r="O11" s="73" t="s">
        <v>44</v>
      </c>
    </row>
    <row r="12" spans="1:15" s="2" customFormat="1" ht="36">
      <c r="A12" s="167">
        <v>1</v>
      </c>
      <c r="B12" s="294" t="s">
        <v>118</v>
      </c>
      <c r="C12" s="90" t="s">
        <v>104</v>
      </c>
      <c r="D12" s="90" t="s">
        <v>105</v>
      </c>
      <c r="E12" s="90" t="s">
        <v>78</v>
      </c>
      <c r="F12" s="90" t="s">
        <v>89</v>
      </c>
      <c r="G12" s="91" t="s">
        <v>78</v>
      </c>
      <c r="H12" s="91" t="s">
        <v>90</v>
      </c>
      <c r="I12" s="400">
        <v>1082400</v>
      </c>
      <c r="J12" s="401">
        <v>1650724</v>
      </c>
      <c r="K12" s="341">
        <v>429293.6</v>
      </c>
      <c r="L12" s="402">
        <v>30326</v>
      </c>
      <c r="M12" s="260">
        <f>+L12-N12</f>
        <v>24965</v>
      </c>
      <c r="N12" s="403">
        <v>5361</v>
      </c>
      <c r="O12" s="243" t="s">
        <v>126</v>
      </c>
    </row>
    <row r="13" spans="1:15" s="2" customFormat="1" ht="12">
      <c r="A13" s="185"/>
      <c r="B13" s="187"/>
      <c r="C13" s="188"/>
      <c r="D13" s="188"/>
      <c r="E13" s="188"/>
      <c r="F13" s="188"/>
      <c r="G13" s="189"/>
      <c r="H13" s="189"/>
      <c r="I13" s="376"/>
      <c r="J13" s="377"/>
      <c r="K13" s="242"/>
      <c r="L13" s="307"/>
      <c r="M13" s="237"/>
      <c r="N13" s="237"/>
      <c r="O13" s="371"/>
    </row>
    <row r="14" spans="1:15" s="2" customFormat="1" ht="12">
      <c r="A14" s="87"/>
      <c r="B14" s="19"/>
      <c r="C14" s="20"/>
      <c r="D14" s="20"/>
      <c r="E14" s="20"/>
      <c r="F14" s="20"/>
      <c r="G14" s="21"/>
      <c r="H14" s="21"/>
      <c r="I14" s="52"/>
      <c r="J14" s="53"/>
      <c r="K14" s="54"/>
      <c r="L14" s="60"/>
      <c r="M14" s="61"/>
      <c r="N14" s="61"/>
      <c r="O14" s="28"/>
    </row>
    <row r="15" spans="1:15" s="2" customFormat="1" ht="12">
      <c r="A15" s="87"/>
      <c r="B15" s="19"/>
      <c r="C15" s="20"/>
      <c r="D15" s="20"/>
      <c r="E15" s="20"/>
      <c r="F15" s="20"/>
      <c r="G15" s="21"/>
      <c r="H15" s="21"/>
      <c r="I15" s="52"/>
      <c r="J15" s="53"/>
      <c r="K15" s="54"/>
      <c r="L15" s="60"/>
      <c r="M15" s="61"/>
      <c r="N15" s="61"/>
      <c r="O15" s="28"/>
    </row>
    <row r="16" spans="1:15" s="2" customFormat="1" ht="12">
      <c r="A16" s="87"/>
      <c r="B16" s="19"/>
      <c r="C16" s="20"/>
      <c r="D16" s="20"/>
      <c r="E16" s="20"/>
      <c r="F16" s="20"/>
      <c r="G16" s="21"/>
      <c r="H16" s="21"/>
      <c r="I16" s="52"/>
      <c r="J16" s="53"/>
      <c r="K16" s="54"/>
      <c r="L16" s="60"/>
      <c r="M16" s="61"/>
      <c r="N16" s="61"/>
      <c r="O16" s="28"/>
    </row>
    <row r="17" spans="1:15" s="2" customFormat="1" ht="12">
      <c r="A17" s="87"/>
      <c r="B17" s="19"/>
      <c r="C17" s="20"/>
      <c r="D17" s="20"/>
      <c r="E17" s="20"/>
      <c r="F17" s="20"/>
      <c r="G17" s="21"/>
      <c r="H17" s="21"/>
      <c r="I17" s="52"/>
      <c r="J17" s="53"/>
      <c r="K17" s="54"/>
      <c r="L17" s="60"/>
      <c r="M17" s="61"/>
      <c r="N17" s="61"/>
      <c r="O17" s="28"/>
    </row>
    <row r="18" spans="1:15" s="2" customFormat="1" ht="12">
      <c r="A18" s="87"/>
      <c r="B18" s="19"/>
      <c r="C18" s="20"/>
      <c r="D18" s="20"/>
      <c r="E18" s="20"/>
      <c r="F18" s="20"/>
      <c r="G18" s="21"/>
      <c r="H18" s="21"/>
      <c r="I18" s="52"/>
      <c r="J18" s="53"/>
      <c r="K18" s="54"/>
      <c r="L18" s="60"/>
      <c r="M18" s="61"/>
      <c r="N18" s="61"/>
      <c r="O18" s="28"/>
    </row>
    <row r="19" spans="1:15" s="2" customFormat="1" ht="12">
      <c r="A19" s="87"/>
      <c r="B19" s="19"/>
      <c r="C19" s="20"/>
      <c r="D19" s="20"/>
      <c r="E19" s="20"/>
      <c r="F19" s="20"/>
      <c r="G19" s="21"/>
      <c r="H19" s="21"/>
      <c r="I19" s="52"/>
      <c r="J19" s="53"/>
      <c r="K19" s="54"/>
      <c r="L19" s="60"/>
      <c r="M19" s="61"/>
      <c r="N19" s="61"/>
      <c r="O19" s="28"/>
    </row>
    <row r="20" spans="1:15" s="2" customFormat="1" ht="12">
      <c r="A20" s="87"/>
      <c r="B20" s="19"/>
      <c r="C20" s="20"/>
      <c r="D20" s="20"/>
      <c r="E20" s="20"/>
      <c r="F20" s="20"/>
      <c r="G20" s="21"/>
      <c r="H20" s="21"/>
      <c r="I20" s="52"/>
      <c r="J20" s="53"/>
      <c r="K20" s="54"/>
      <c r="L20" s="60"/>
      <c r="M20" s="61"/>
      <c r="N20" s="61"/>
      <c r="O20" s="28"/>
    </row>
    <row r="21" spans="1:15" s="2" customFormat="1" ht="12.75" thickBot="1">
      <c r="A21" s="88"/>
      <c r="B21" s="147"/>
      <c r="C21" s="109"/>
      <c r="D21" s="109"/>
      <c r="E21" s="109"/>
      <c r="F21" s="109"/>
      <c r="G21" s="148"/>
      <c r="H21" s="148"/>
      <c r="I21" s="155"/>
      <c r="J21" s="149"/>
      <c r="K21" s="150"/>
      <c r="L21" s="156"/>
      <c r="M21" s="63"/>
      <c r="N21" s="157"/>
      <c r="O21" s="29"/>
    </row>
    <row r="22" spans="1:14" s="2" customFormat="1" ht="12">
      <c r="A22" s="110"/>
      <c r="B22" s="110"/>
      <c r="C22" s="110"/>
      <c r="D22" s="110"/>
      <c r="E22" s="110"/>
      <c r="F22" s="110"/>
      <c r="G22" s="110"/>
      <c r="H22" s="110"/>
      <c r="I22" s="110"/>
      <c r="K22" s="110"/>
      <c r="M22" s="1"/>
      <c r="N22" s="110"/>
    </row>
    <row r="23" spans="1:15" s="2" customFormat="1" ht="12">
      <c r="A23" s="64" t="s">
        <v>13</v>
      </c>
      <c r="B23" s="64"/>
      <c r="C23" s="64"/>
      <c r="D23" s="64"/>
      <c r="E23" s="64"/>
      <c r="F23" s="64"/>
      <c r="G23" s="64"/>
      <c r="H23" s="64"/>
      <c r="I23" s="64"/>
      <c r="J23" s="64"/>
      <c r="K23" s="64"/>
      <c r="L23" s="64"/>
      <c r="M23" s="64"/>
      <c r="N23" s="64"/>
      <c r="O23" s="1"/>
    </row>
    <row r="24" spans="13:14" s="2" customFormat="1" ht="12.75" thickBot="1">
      <c r="M24" s="1"/>
      <c r="N24" s="1"/>
    </row>
    <row r="25" spans="1:14" s="2" customFormat="1" ht="15.75" customHeight="1" thickBot="1">
      <c r="A25" s="450" t="s">
        <v>10</v>
      </c>
      <c r="B25" s="446"/>
      <c r="C25" s="446"/>
      <c r="D25" s="446"/>
      <c r="E25" s="446"/>
      <c r="F25" s="446"/>
      <c r="G25" s="446"/>
      <c r="H25" s="446"/>
      <c r="I25" s="446"/>
      <c r="J25" s="446"/>
      <c r="K25" s="446"/>
      <c r="L25" s="446"/>
      <c r="M25" s="446"/>
      <c r="N25" s="447"/>
    </row>
    <row r="26" spans="1:14" s="2" customFormat="1" ht="32.25" customHeight="1" thickBot="1">
      <c r="A26" s="432" t="s">
        <v>45</v>
      </c>
      <c r="B26" s="437" t="s">
        <v>51</v>
      </c>
      <c r="C26" s="438"/>
      <c r="D26" s="439"/>
      <c r="E26" s="437" t="s">
        <v>46</v>
      </c>
      <c r="F26" s="438"/>
      <c r="G26" s="438"/>
      <c r="H26" s="438"/>
      <c r="I26" s="439"/>
      <c r="J26" s="437" t="s">
        <v>47</v>
      </c>
      <c r="K26" s="444"/>
      <c r="L26" s="444"/>
      <c r="M26" s="444"/>
      <c r="N26" s="445"/>
    </row>
    <row r="27" spans="1:14" s="2" customFormat="1" ht="53.25" customHeight="1" thickBot="1">
      <c r="A27" s="433"/>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167">
        <v>1</v>
      </c>
      <c r="B28" s="257">
        <f>521+943+1191</f>
        <v>2655</v>
      </c>
      <c r="C28" s="260">
        <f>512+931+1263</f>
        <v>2706</v>
      </c>
      <c r="D28" s="259">
        <f>SUM(B28:C28)</f>
        <v>5361</v>
      </c>
      <c r="E28" s="257">
        <f>(497+507)+(514+48+537)+(1071+1177)</f>
        <v>4351</v>
      </c>
      <c r="F28" s="260">
        <f>(11+3)+(378+372)+(60+75)</f>
        <v>899</v>
      </c>
      <c r="G28" s="260">
        <f>(13+2)+(17+8)+(60+11)</f>
        <v>111</v>
      </c>
      <c r="H28" s="181" t="s">
        <v>115</v>
      </c>
      <c r="I28" s="259">
        <f>SUM(E28:H28)</f>
        <v>5361</v>
      </c>
      <c r="J28" s="168" t="s">
        <v>115</v>
      </c>
      <c r="K28" s="181" t="s">
        <v>115</v>
      </c>
      <c r="L28" s="181" t="s">
        <v>115</v>
      </c>
      <c r="M28" s="404">
        <v>5361</v>
      </c>
      <c r="N28" s="259">
        <f>+M28</f>
        <v>5361</v>
      </c>
    </row>
    <row r="29" spans="1:14" s="2" customFormat="1" ht="12">
      <c r="A29" s="87"/>
      <c r="B29" s="36"/>
      <c r="C29" s="31"/>
      <c r="D29" s="101">
        <f aca="true" t="shared" si="0" ref="D29:D37">SUM(B29:C29)</f>
        <v>0</v>
      </c>
      <c r="E29" s="36"/>
      <c r="F29" s="31"/>
      <c r="G29" s="31"/>
      <c r="H29" s="31"/>
      <c r="I29" s="154">
        <f aca="true" t="shared" si="1" ref="I29:I37">SUM(E29:H29)</f>
        <v>0</v>
      </c>
      <c r="J29" s="44"/>
      <c r="K29" s="31"/>
      <c r="L29" s="31"/>
      <c r="M29" s="31"/>
      <c r="N29" s="37">
        <f aca="true" t="shared" si="2" ref="N29:N37">SUM(J29:M29)</f>
        <v>0</v>
      </c>
    </row>
    <row r="30" spans="1:14" s="2" customFormat="1" ht="12">
      <c r="A30" s="87"/>
      <c r="B30" s="36"/>
      <c r="C30" s="31"/>
      <c r="D30" s="37">
        <f t="shared" si="0"/>
        <v>0</v>
      </c>
      <c r="E30" s="36"/>
      <c r="F30" s="31"/>
      <c r="G30" s="31"/>
      <c r="H30" s="31"/>
      <c r="I30" s="39">
        <f t="shared" si="1"/>
        <v>0</v>
      </c>
      <c r="J30" s="44"/>
      <c r="K30" s="31"/>
      <c r="L30" s="45"/>
      <c r="M30" s="31"/>
      <c r="N30" s="37">
        <f t="shared" si="2"/>
        <v>0</v>
      </c>
    </row>
    <row r="31" spans="1:14" s="2" customFormat="1" ht="12">
      <c r="A31" s="87"/>
      <c r="B31" s="36"/>
      <c r="C31" s="31"/>
      <c r="D31" s="37">
        <f t="shared" si="0"/>
        <v>0</v>
      </c>
      <c r="E31" s="36"/>
      <c r="F31" s="31"/>
      <c r="G31" s="31"/>
      <c r="H31" s="31"/>
      <c r="I31" s="39">
        <f t="shared" si="1"/>
        <v>0</v>
      </c>
      <c r="J31" s="44"/>
      <c r="K31" s="31"/>
      <c r="L31" s="45"/>
      <c r="M31" s="31"/>
      <c r="N31" s="37">
        <f t="shared" si="2"/>
        <v>0</v>
      </c>
    </row>
    <row r="32" spans="1:14" s="2" customFormat="1" ht="12">
      <c r="A32" s="87"/>
      <c r="B32" s="36"/>
      <c r="C32" s="31"/>
      <c r="D32" s="37">
        <f t="shared" si="0"/>
        <v>0</v>
      </c>
      <c r="E32" s="36"/>
      <c r="F32" s="31"/>
      <c r="G32" s="31"/>
      <c r="H32" s="31"/>
      <c r="I32" s="39">
        <f t="shared" si="1"/>
        <v>0</v>
      </c>
      <c r="J32" s="44"/>
      <c r="K32" s="31"/>
      <c r="L32" s="45"/>
      <c r="M32" s="31"/>
      <c r="N32" s="37">
        <f t="shared" si="2"/>
        <v>0</v>
      </c>
    </row>
    <row r="33" spans="1:14" s="2" customFormat="1" ht="12">
      <c r="A33" s="87"/>
      <c r="B33" s="36"/>
      <c r="C33" s="31"/>
      <c r="D33" s="37">
        <f t="shared" si="0"/>
        <v>0</v>
      </c>
      <c r="E33" s="36"/>
      <c r="F33" s="31"/>
      <c r="G33" s="31"/>
      <c r="H33" s="31"/>
      <c r="I33" s="39">
        <f t="shared" si="1"/>
        <v>0</v>
      </c>
      <c r="J33" s="44"/>
      <c r="K33" s="31"/>
      <c r="L33" s="45"/>
      <c r="M33" s="31"/>
      <c r="N33" s="37">
        <f t="shared" si="2"/>
        <v>0</v>
      </c>
    </row>
    <row r="34" spans="1:14" s="2" customFormat="1" ht="12">
      <c r="A34" s="87"/>
      <c r="B34" s="36"/>
      <c r="C34" s="31"/>
      <c r="D34" s="37">
        <f t="shared" si="0"/>
        <v>0</v>
      </c>
      <c r="E34" s="36"/>
      <c r="F34" s="31"/>
      <c r="G34" s="31"/>
      <c r="H34" s="31"/>
      <c r="I34" s="39">
        <f t="shared" si="1"/>
        <v>0</v>
      </c>
      <c r="J34" s="44"/>
      <c r="K34" s="31"/>
      <c r="L34" s="45"/>
      <c r="M34" s="31"/>
      <c r="N34" s="37">
        <f t="shared" si="2"/>
        <v>0</v>
      </c>
    </row>
    <row r="35" spans="1:14" s="2" customFormat="1" ht="12">
      <c r="A35" s="87"/>
      <c r="B35" s="36"/>
      <c r="C35" s="31"/>
      <c r="D35" s="37">
        <f t="shared" si="0"/>
        <v>0</v>
      </c>
      <c r="E35" s="36"/>
      <c r="F35" s="31"/>
      <c r="G35" s="31"/>
      <c r="H35" s="31"/>
      <c r="I35" s="39">
        <f t="shared" si="1"/>
        <v>0</v>
      </c>
      <c r="J35" s="44"/>
      <c r="K35" s="31"/>
      <c r="L35" s="45"/>
      <c r="M35" s="31"/>
      <c r="N35" s="37">
        <f t="shared" si="2"/>
        <v>0</v>
      </c>
    </row>
    <row r="36" spans="1:14" s="2" customFormat="1" ht="12">
      <c r="A36" s="87"/>
      <c r="B36" s="36"/>
      <c r="C36" s="31"/>
      <c r="D36" s="37">
        <f t="shared" si="0"/>
        <v>0</v>
      </c>
      <c r="E36" s="36"/>
      <c r="F36" s="31"/>
      <c r="G36" s="31"/>
      <c r="H36" s="31"/>
      <c r="I36" s="39">
        <f t="shared" si="1"/>
        <v>0</v>
      </c>
      <c r="J36" s="44"/>
      <c r="K36" s="31"/>
      <c r="L36" s="45"/>
      <c r="M36" s="31"/>
      <c r="N36" s="37">
        <f t="shared" si="2"/>
        <v>0</v>
      </c>
    </row>
    <row r="37" spans="1:14" s="2" customFormat="1" ht="12.75" thickBot="1">
      <c r="A37" s="89"/>
      <c r="B37" s="116"/>
      <c r="C37" s="117"/>
      <c r="D37" s="41">
        <f t="shared" si="0"/>
        <v>0</v>
      </c>
      <c r="E37" s="40"/>
      <c r="F37" s="31"/>
      <c r="G37" s="117"/>
      <c r="H37" s="33"/>
      <c r="I37" s="41">
        <f t="shared" si="1"/>
        <v>0</v>
      </c>
      <c r="J37" s="169"/>
      <c r="K37" s="33"/>
      <c r="L37" s="48"/>
      <c r="M37" s="33"/>
      <c r="N37" s="114">
        <f t="shared" si="2"/>
        <v>0</v>
      </c>
    </row>
    <row r="38" spans="2:14" s="2" customFormat="1" ht="12">
      <c r="B38" s="110"/>
      <c r="C38" s="110"/>
      <c r="F38" s="8"/>
      <c r="G38" s="110"/>
      <c r="J38" s="110"/>
      <c r="M38" s="1"/>
      <c r="N38" s="110"/>
    </row>
    <row r="39" spans="1:15" s="2" customFormat="1" ht="12">
      <c r="A39" s="64" t="s">
        <v>14</v>
      </c>
      <c r="B39" s="64"/>
      <c r="C39" s="64"/>
      <c r="D39" s="64"/>
      <c r="E39" s="64"/>
      <c r="F39" s="64"/>
      <c r="G39" s="64"/>
      <c r="H39" s="64"/>
      <c r="I39" s="64"/>
      <c r="J39" s="64"/>
      <c r="K39" s="64"/>
      <c r="L39" s="64"/>
      <c r="M39" s="64"/>
      <c r="N39" s="64"/>
      <c r="O39" s="64"/>
    </row>
    <row r="40" s="2" customFormat="1" ht="12.75" thickBot="1"/>
    <row r="41" spans="1:27" s="1" customFormat="1" ht="12">
      <c r="A41" s="74" t="s">
        <v>48</v>
      </c>
      <c r="B41" s="65"/>
      <c r="C41" s="65"/>
      <c r="D41" s="65"/>
      <c r="E41" s="65"/>
      <c r="F41" s="65"/>
      <c r="G41" s="65"/>
      <c r="H41" s="65"/>
      <c r="I41" s="65"/>
      <c r="J41" s="65"/>
      <c r="K41" s="65"/>
      <c r="L41" s="65"/>
      <c r="M41" s="65"/>
      <c r="N41" s="65"/>
      <c r="O41" s="66"/>
      <c r="P41" s="2"/>
      <c r="Q41" s="2"/>
      <c r="R41" s="2"/>
      <c r="S41" s="2"/>
      <c r="T41" s="2"/>
      <c r="U41" s="2"/>
      <c r="V41" s="2"/>
      <c r="W41" s="2"/>
      <c r="X41" s="2"/>
      <c r="Y41" s="2"/>
      <c r="Z41" s="2"/>
      <c r="AA41" s="2"/>
    </row>
    <row r="42" spans="1:15" s="2" customFormat="1" ht="150" customHeight="1" thickBot="1">
      <c r="A42" s="448"/>
      <c r="B42" s="449"/>
      <c r="C42" s="449"/>
      <c r="D42" s="449"/>
      <c r="E42" s="449"/>
      <c r="F42" s="449"/>
      <c r="G42" s="449"/>
      <c r="H42" s="449"/>
      <c r="I42" s="449"/>
      <c r="J42" s="449"/>
      <c r="K42" s="449"/>
      <c r="L42" s="449"/>
      <c r="M42" s="449"/>
      <c r="N42" s="449"/>
      <c r="O42" s="455"/>
    </row>
    <row r="43" spans="1:35" s="1" customFormat="1" ht="12.75" thickBo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7" s="1" customFormat="1" ht="12">
      <c r="A44" s="75" t="s">
        <v>49</v>
      </c>
      <c r="B44" s="67"/>
      <c r="C44" s="67"/>
      <c r="D44" s="67"/>
      <c r="E44" s="67"/>
      <c r="F44" s="67"/>
      <c r="G44" s="67"/>
      <c r="H44" s="67"/>
      <c r="I44" s="67"/>
      <c r="J44" s="67"/>
      <c r="K44" s="67"/>
      <c r="L44" s="67"/>
      <c r="M44" s="67"/>
      <c r="N44" s="67"/>
      <c r="O44" s="66"/>
      <c r="P44" s="2"/>
      <c r="Q44" s="2"/>
      <c r="R44" s="2"/>
      <c r="S44" s="2"/>
      <c r="T44" s="2"/>
      <c r="U44" s="2"/>
      <c r="V44" s="2"/>
      <c r="W44" s="2"/>
      <c r="X44" s="2"/>
      <c r="Y44" s="2"/>
      <c r="Z44" s="2"/>
      <c r="AA44" s="2"/>
      <c r="AB44" s="2"/>
      <c r="AC44" s="2"/>
      <c r="AD44" s="2"/>
      <c r="AE44" s="2"/>
      <c r="AF44" s="2"/>
      <c r="AG44" s="2"/>
      <c r="AH44" s="2"/>
      <c r="AI44" s="2"/>
      <c r="AJ44" s="2"/>
      <c r="AK44" s="2"/>
    </row>
    <row r="45" spans="1:15" s="2" customFormat="1" ht="150" customHeight="1" thickBot="1">
      <c r="A45" s="448"/>
      <c r="B45" s="449"/>
      <c r="C45" s="449"/>
      <c r="D45" s="449"/>
      <c r="E45" s="449"/>
      <c r="F45" s="449"/>
      <c r="G45" s="449"/>
      <c r="H45" s="449"/>
      <c r="I45" s="449"/>
      <c r="J45" s="449"/>
      <c r="K45" s="449"/>
      <c r="L45" s="449"/>
      <c r="M45" s="449"/>
      <c r="N45" s="449"/>
      <c r="O45" s="455"/>
    </row>
  </sheetData>
  <sheetProtection/>
  <mergeCells count="13">
    <mergeCell ref="A45:O45"/>
    <mergeCell ref="A25:N25"/>
    <mergeCell ref="A26:A27"/>
    <mergeCell ref="B26:D26"/>
    <mergeCell ref="E26:I26"/>
    <mergeCell ref="J26:N26"/>
    <mergeCell ref="A42:O42"/>
    <mergeCell ref="A10:A11"/>
    <mergeCell ref="B10:H10"/>
    <mergeCell ref="I10:K10"/>
    <mergeCell ref="L10:O10"/>
    <mergeCell ref="B4:Q4"/>
    <mergeCell ref="B6:Q6"/>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7" r:id="rId1"/>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Heydi Rosmery Acevedo Bran</cp:lastModifiedBy>
  <cp:lastPrinted>2017-05-11T22:17:42Z</cp:lastPrinted>
  <dcterms:created xsi:type="dcterms:W3CDTF">2014-01-22T14:40:17Z</dcterms:created>
  <dcterms:modified xsi:type="dcterms:W3CDTF">2017-05-11T22:19:19Z</dcterms:modified>
  <cp:category/>
  <cp:version/>
  <cp:contentType/>
  <cp:contentStatus/>
</cp:coreProperties>
</file>